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<sst xmlns="http://schemas.openxmlformats.org/spreadsheetml/2006/main" count="628" uniqueCount="100">
  <si>
    <t>Профилактическая дератизация</t>
  </si>
  <si>
    <t>Отчет об использовании денежных средств</t>
  </si>
  <si>
    <t>поступивших от жителей многоквартирного дома по адресу</t>
  </si>
  <si>
    <t>за  2010 год</t>
  </si>
  <si>
    <t>Общая площадь дома</t>
  </si>
  <si>
    <t xml:space="preserve">                текущий ремонт     </t>
  </si>
  <si>
    <t>Начисленно квартплаты</t>
  </si>
  <si>
    <t>Поступило денежных средств от жильцов</t>
  </si>
  <si>
    <t>Задолженность жильцов за содержание и текущ.ремонт 31.12.2010г.</t>
  </si>
  <si>
    <t>Оплата услуг ресурсоснабжающих и обслуживающих организаций - всего</t>
  </si>
  <si>
    <t>4.1.</t>
  </si>
  <si>
    <t>Аварийно-диспетчерское обслуживание,ликвидация аварий внутридомовых сетей и оборудования</t>
  </si>
  <si>
    <t>4.2.</t>
  </si>
  <si>
    <t>4.3.</t>
  </si>
  <si>
    <t>Текущий ремонт общего имущества:</t>
  </si>
  <si>
    <t>Расходы по управлению ЖКХ"Служба заказчика"</t>
  </si>
  <si>
    <t>Итого расходов (стр.4+5+6)</t>
  </si>
  <si>
    <t>ул.Высотная, дом 5</t>
  </si>
  <si>
    <t>Освещение мест общего пользования  948кВт</t>
  </si>
  <si>
    <r>
      <t>Тарифы:</t>
    </r>
    <r>
      <rPr>
        <sz val="10"/>
        <rFont val="Arial"/>
        <family val="2"/>
      </rPr>
      <t xml:space="preserve">содержание           </t>
    </r>
  </si>
  <si>
    <t>ул.Высотная, дом 14</t>
  </si>
  <si>
    <t>Освещение мест общего пользования  2129кВт</t>
  </si>
  <si>
    <t>4.4.</t>
  </si>
  <si>
    <t>ООО "Стальлесмаркет "Электромонтаж  вводного устр-ва жил.дома.</t>
  </si>
  <si>
    <t>ул.Гледенская, дом 24</t>
  </si>
  <si>
    <t>Освещение мест общего пользования  кВт</t>
  </si>
  <si>
    <t>ул.Гледенская, дом 81</t>
  </si>
  <si>
    <t>Освещение мест общего пользования  5608кВт</t>
  </si>
  <si>
    <t>Санитарное содержание придомовой территории</t>
  </si>
  <si>
    <t>4.5.</t>
  </si>
  <si>
    <t>МУП "Водоканал" Работы по отключ. водоснабжения жил.дома.(замена задвижки)</t>
  </si>
  <si>
    <t>4.6.</t>
  </si>
  <si>
    <t>ООО "СЭМ+ "Ремонт электропроводки</t>
  </si>
  <si>
    <t>ул.Железнодорожная,дом 1.</t>
  </si>
  <si>
    <t>Аварийно-диспетчерское обслуживание,ликвидация аварий внутридомовых сетей и оборудования.</t>
  </si>
  <si>
    <t>Освещение мест общего пользования  5354кВт</t>
  </si>
  <si>
    <t>МУП "Водоканал" Услуги по принятию водомерного узла.</t>
  </si>
  <si>
    <t>Текущий ремонт общего имущества и содержание.</t>
  </si>
  <si>
    <t>ул.Кирова,дом 54.</t>
  </si>
  <si>
    <t>Освещение мест общего пользования  7900кВт</t>
  </si>
  <si>
    <t>ул.Кирова, дом 73.</t>
  </si>
  <si>
    <t>Освещение мест общего пользования  72кВт</t>
  </si>
  <si>
    <t xml:space="preserve">ООО "СЭМ+" Ремонтные работы. </t>
  </si>
  <si>
    <t>ул.Кирова, дом 83.</t>
  </si>
  <si>
    <t>дополн. платеж на замену вводного элект.кабеля. 01.09.2010г по 28.02.2011г.</t>
  </si>
  <si>
    <t>Задолженность по допол.платежу.на 31.01.2011г</t>
  </si>
  <si>
    <t>Освещение мест общего пользования .</t>
  </si>
  <si>
    <t xml:space="preserve">МУП "Водоканал" Опломбирование водомерного узла. </t>
  </si>
  <si>
    <t>ул.Кирова, дом 94.</t>
  </si>
  <si>
    <t>Освещение мест общего пользования  746кВт</t>
  </si>
  <si>
    <t>ул.Кирова, дом 98.</t>
  </si>
  <si>
    <t>ул.Коммунальная,дом 6а.</t>
  </si>
  <si>
    <t>Освещение мест общего пользования  1655кВт</t>
  </si>
  <si>
    <t>Госпошлина за регистрацию ТСЖ.</t>
  </si>
  <si>
    <t>Итого расходов (стр.4+5+6+7)</t>
  </si>
  <si>
    <t>ул.Кооперативная, дом 15.</t>
  </si>
  <si>
    <t>Освещение мест общего пользования  636кВт</t>
  </si>
  <si>
    <t>ЗАО "САХ" Вывоз дворового мусора .</t>
  </si>
  <si>
    <t>ул.Кооперативная, дом 17.</t>
  </si>
  <si>
    <t>Освещение мест общего пользования  254кВт</t>
  </si>
  <si>
    <t>ООО "АВС" Вывоз дворового мусора .</t>
  </si>
  <si>
    <t>ул.Кооперативная, дом 20.</t>
  </si>
  <si>
    <t>Освещение мест общего пользования 7554кВт</t>
  </si>
  <si>
    <t>ул.Кузнецова, дом 15а.</t>
  </si>
  <si>
    <t>Дополн.платеж на ремонт дворового тротуара из плитки. С 01.09.2010г по 31.08.2011г.</t>
  </si>
  <si>
    <t>Задолженность по доп.платежу на 31.01.2011г.</t>
  </si>
  <si>
    <t>6.1.</t>
  </si>
  <si>
    <t>6.2.</t>
  </si>
  <si>
    <t>6.3.</t>
  </si>
  <si>
    <t>Освещение мест общего пользования</t>
  </si>
  <si>
    <t>6.4.</t>
  </si>
  <si>
    <t xml:space="preserve">Содержание дворовй территории </t>
  </si>
  <si>
    <t>Итого расходов (стр.6+7+8)</t>
  </si>
  <si>
    <t>ул.Набережная, дом 26в.</t>
  </si>
  <si>
    <t>Дополн.платеж на капрем.трубопровода холод.и горяч.водоснабжения.</t>
  </si>
  <si>
    <t>5.1.</t>
  </si>
  <si>
    <t>5.2.</t>
  </si>
  <si>
    <t>5.3.</t>
  </si>
  <si>
    <t>Итого расходов (стр.5+6+7)</t>
  </si>
  <si>
    <t>ул.Неводчикова, дом 47.</t>
  </si>
  <si>
    <t xml:space="preserve">Содержание дворовой территории </t>
  </si>
  <si>
    <t>Текущий ремонт общего имущества и содержание:</t>
  </si>
  <si>
    <t>ул.Неводчикова, дом 65.</t>
  </si>
  <si>
    <t>4.7.</t>
  </si>
  <si>
    <t>пер.Лесников, дом 6.</t>
  </si>
  <si>
    <t>пер.Лесников, дом 8.</t>
  </si>
  <si>
    <t>пер.Шилова, дом 5.</t>
  </si>
  <si>
    <t>ул.Пионерская, дом 29.</t>
  </si>
  <si>
    <t>Доп.платеж на капит. ремонт выгреб.ямы (кв.6,8,9) и кв.11 неприватиз.</t>
  </si>
  <si>
    <t>ул.Ф.Попова, дом 8.</t>
  </si>
  <si>
    <t>ЗАО "АВС" Вывозка дворового мусора МТЗ-82 .</t>
  </si>
  <si>
    <t>ул.Советский пр., дом 16а.</t>
  </si>
  <si>
    <t>МУП "Водоканал" Опломбирование водомерного узла.</t>
  </si>
  <si>
    <t>ул.Советский пр., дом 18.</t>
  </si>
  <si>
    <t>ул.Советский пр., дом 23.</t>
  </si>
  <si>
    <t>ул.Спортивная, дом 13.</t>
  </si>
  <si>
    <t xml:space="preserve">ЗАО "САХ"Вывозка дворового мусора МТЗ-82 </t>
  </si>
  <si>
    <t>ул.Строителей, дом 7.</t>
  </si>
  <si>
    <t>ул.Шалаурова, дом 20.</t>
  </si>
  <si>
    <t>ООО"АВС"вывозка дворового мусора.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</si>
</sst>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12">
    <font>
      <sz val="10"/>
      <name val="Arial Cyr"/>
      <family val="0"/>
    </font>
    <font>
      <sz val="10"/>
      <name val="Arial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4"/>
      <color indexed="10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1" fillId="0" borderId="0" xfId="17" applyFont="1">
      <alignment/>
      <protection/>
    </xf>
    <xf numFmtId="0" fontId="7" fillId="0" borderId="0" xfId="17" applyFont="1">
      <alignment/>
      <protection/>
    </xf>
    <xf numFmtId="0" fontId="1" fillId="0" borderId="0" xfId="17" applyFont="1" applyAlignment="1">
      <alignment horizontal="center" vertical="center" wrapText="1"/>
      <protection/>
    </xf>
    <xf numFmtId="0" fontId="1" fillId="0" borderId="1" xfId="17" applyBorder="1">
      <alignment/>
      <protection/>
    </xf>
    <xf numFmtId="0" fontId="4" fillId="0" borderId="2" xfId="17" applyFont="1" applyBorder="1">
      <alignment/>
      <protection/>
    </xf>
    <xf numFmtId="2" fontId="4" fillId="0" borderId="1" xfId="17" applyNumberFormat="1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2" fontId="1" fillId="0" borderId="0" xfId="17" applyNumberFormat="1" applyFont="1">
      <alignment/>
      <protection/>
    </xf>
    <xf numFmtId="0" fontId="1" fillId="0" borderId="2" xfId="17" applyFont="1" applyBorder="1">
      <alignment/>
      <protection/>
    </xf>
    <xf numFmtId="2" fontId="6" fillId="0" borderId="1" xfId="17" applyNumberFormat="1" applyFont="1" applyBorder="1" applyAlignment="1">
      <alignment horizontal="center"/>
      <protection/>
    </xf>
    <xf numFmtId="0" fontId="1" fillId="0" borderId="1" xfId="17" applyBorder="1" applyAlignment="1">
      <alignment horizontal="center"/>
      <protection/>
    </xf>
    <xf numFmtId="0" fontId="4" fillId="0" borderId="2" xfId="17" applyFont="1" applyFill="1" applyBorder="1">
      <alignment/>
      <protection/>
    </xf>
    <xf numFmtId="2" fontId="8" fillId="0" borderId="1" xfId="17" applyNumberFormat="1" applyFont="1" applyFill="1" applyBorder="1" applyAlignment="1">
      <alignment horizontal="center"/>
      <protection/>
    </xf>
    <xf numFmtId="0" fontId="6" fillId="0" borderId="2" xfId="17" applyFont="1" applyFill="1" applyBorder="1">
      <alignment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2" fontId="9" fillId="0" borderId="1" xfId="17" applyNumberFormat="1" applyFont="1" applyFill="1" applyBorder="1" applyAlignment="1">
      <alignment horizontal="center" vertical="center" wrapText="1"/>
      <protection/>
    </xf>
    <xf numFmtId="16" fontId="1" fillId="0" borderId="1" xfId="17" applyNumberFormat="1" applyBorder="1" applyAlignment="1">
      <alignment horizontal="center"/>
      <protection/>
    </xf>
    <xf numFmtId="0" fontId="6" fillId="0" borderId="3" xfId="17" applyFont="1" applyFill="1" applyBorder="1" applyAlignment="1">
      <alignment wrapText="1"/>
      <protection/>
    </xf>
    <xf numFmtId="0" fontId="4" fillId="0" borderId="1" xfId="17" applyFont="1" applyFill="1" applyBorder="1" applyAlignment="1">
      <alignment horizontal="center"/>
      <protection/>
    </xf>
    <xf numFmtId="0" fontId="3" fillId="0" borderId="2" xfId="17" applyFont="1" applyFill="1" applyBorder="1">
      <alignment/>
      <protection/>
    </xf>
    <xf numFmtId="2" fontId="4" fillId="0" borderId="1" xfId="17" applyNumberFormat="1" applyFont="1" applyFill="1" applyBorder="1" applyAlignment="1">
      <alignment horizontal="center"/>
      <protection/>
    </xf>
    <xf numFmtId="2" fontId="4" fillId="2" borderId="1" xfId="17" applyNumberFormat="1" applyFont="1" applyFill="1" applyBorder="1" applyAlignment="1">
      <alignment horizontal="center"/>
      <protection/>
    </xf>
    <xf numFmtId="0" fontId="3" fillId="0" borderId="4" xfId="17" applyFont="1" applyFill="1" applyBorder="1">
      <alignment/>
      <protection/>
    </xf>
    <xf numFmtId="2" fontId="4" fillId="0" borderId="5" xfId="1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17" applyFont="1" applyAlignment="1">
      <alignment horizontal="center"/>
      <protection/>
    </xf>
    <xf numFmtId="0" fontId="4" fillId="0" borderId="2" xfId="0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2" fontId="4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7" applyFont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8"/>
  <sheetViews>
    <sheetView tabSelected="1" workbookViewId="0" topLeftCell="A187">
      <selection activeCell="B591" sqref="B591:D591"/>
    </sheetView>
  </sheetViews>
  <sheetFormatPr defaultColWidth="9.00390625" defaultRowHeight="12.75"/>
  <cols>
    <col min="1" max="1" width="5.00390625" style="0" customWidth="1"/>
    <col min="2" max="2" width="75.75390625" style="0" customWidth="1"/>
    <col min="3" max="3" width="18.25390625" style="0" customWidth="1"/>
  </cols>
  <sheetData>
    <row r="2" spans="1:4" ht="15">
      <c r="A2" s="1"/>
      <c r="B2" s="68" t="s">
        <v>1</v>
      </c>
      <c r="C2" s="68"/>
      <c r="D2" s="68"/>
    </row>
    <row r="3" spans="1:4" ht="15">
      <c r="A3" s="1"/>
      <c r="B3" s="37" t="s">
        <v>2</v>
      </c>
      <c r="C3" s="37"/>
      <c r="D3" s="2"/>
    </row>
    <row r="4" spans="1:4" ht="18.75">
      <c r="A4" s="1"/>
      <c r="B4" s="69" t="s">
        <v>17</v>
      </c>
      <c r="C4" s="69"/>
      <c r="D4" s="69"/>
    </row>
    <row r="5" spans="1:4" ht="15.75">
      <c r="A5" s="1"/>
      <c r="B5" s="70" t="s">
        <v>3</v>
      </c>
      <c r="C5" s="70"/>
      <c r="D5" s="70"/>
    </row>
    <row r="6" spans="1:4" ht="12.75">
      <c r="A6" s="1"/>
      <c r="B6" s="3"/>
      <c r="C6" s="4"/>
      <c r="D6" s="5"/>
    </row>
    <row r="7" spans="1:4" ht="14.25">
      <c r="A7" s="1"/>
      <c r="B7" s="6"/>
      <c r="C7" s="7"/>
      <c r="D7" s="5"/>
    </row>
    <row r="8" spans="1:4" ht="15.75">
      <c r="A8" s="8"/>
      <c r="B8" s="9" t="s">
        <v>4</v>
      </c>
      <c r="C8" s="10">
        <v>593.35</v>
      </c>
      <c r="D8" s="5"/>
    </row>
    <row r="9" spans="1:4" ht="12.75">
      <c r="A9" s="8"/>
      <c r="B9" s="11" t="s">
        <v>19</v>
      </c>
      <c r="C9" s="12">
        <v>2.79</v>
      </c>
      <c r="D9" s="13"/>
    </row>
    <row r="10" spans="1:4" ht="12.75">
      <c r="A10" s="8"/>
      <c r="B10" s="14" t="s">
        <v>5</v>
      </c>
      <c r="C10" s="15">
        <v>4.78</v>
      </c>
      <c r="D10" s="13"/>
    </row>
    <row r="11" spans="1:4" ht="15.75">
      <c r="A11" s="16">
        <v>1</v>
      </c>
      <c r="B11" s="17" t="s">
        <v>6</v>
      </c>
      <c r="C11" s="18">
        <v>53688.08</v>
      </c>
      <c r="D11" s="5"/>
    </row>
    <row r="12" spans="1:4" ht="15.75">
      <c r="A12" s="16">
        <v>2</v>
      </c>
      <c r="B12" s="9" t="s">
        <v>7</v>
      </c>
      <c r="C12" s="10">
        <v>35078.48</v>
      </c>
      <c r="D12" s="5"/>
    </row>
    <row r="13" spans="1:4" ht="15">
      <c r="A13" s="16">
        <v>3</v>
      </c>
      <c r="B13" s="19" t="s">
        <v>8</v>
      </c>
      <c r="C13" s="18">
        <v>18609.6</v>
      </c>
      <c r="D13" s="5"/>
    </row>
    <row r="14" spans="1:4" ht="27.75" customHeight="1">
      <c r="A14" s="16">
        <v>4</v>
      </c>
      <c r="B14" s="20" t="s">
        <v>9</v>
      </c>
      <c r="C14" s="21">
        <v>4006.27</v>
      </c>
      <c r="D14" s="5"/>
    </row>
    <row r="15" spans="1:4" ht="26.25" customHeight="1">
      <c r="A15" s="22" t="s">
        <v>10</v>
      </c>
      <c r="B15" s="23" t="s">
        <v>11</v>
      </c>
      <c r="C15" s="24">
        <v>1254.99</v>
      </c>
      <c r="D15" s="5"/>
    </row>
    <row r="16" spans="1:4" ht="15.75">
      <c r="A16" s="16" t="s">
        <v>12</v>
      </c>
      <c r="B16" s="25" t="s">
        <v>18</v>
      </c>
      <c r="C16" s="26">
        <v>2407.92</v>
      </c>
      <c r="D16" s="5"/>
    </row>
    <row r="17" spans="1:4" ht="15.75">
      <c r="A17" s="16" t="s">
        <v>13</v>
      </c>
      <c r="B17" s="25" t="s">
        <v>0</v>
      </c>
      <c r="C17" s="26">
        <v>343.36</v>
      </c>
      <c r="D17" s="5"/>
    </row>
    <row r="18" spans="1:4" ht="15.75">
      <c r="A18" s="8">
        <v>5</v>
      </c>
      <c r="B18" s="25" t="s">
        <v>14</v>
      </c>
      <c r="C18" s="26">
        <v>1528.58</v>
      </c>
      <c r="D18" s="5"/>
    </row>
    <row r="19" spans="1:4" ht="16.5" thickBot="1">
      <c r="A19" s="8">
        <v>6</v>
      </c>
      <c r="B19" s="25" t="s">
        <v>15</v>
      </c>
      <c r="C19" s="27">
        <v>8053.2119999999995</v>
      </c>
      <c r="D19" s="5"/>
    </row>
    <row r="20" spans="1:4" ht="16.5" thickBot="1">
      <c r="A20" s="8">
        <v>7</v>
      </c>
      <c r="B20" s="28" t="s">
        <v>16</v>
      </c>
      <c r="C20" s="29">
        <v>13588.062</v>
      </c>
      <c r="D20" s="5"/>
    </row>
    <row r="21" ht="48" customHeight="1"/>
    <row r="22" spans="2:4" ht="15">
      <c r="B22" s="64" t="s">
        <v>1</v>
      </c>
      <c r="C22" s="64"/>
      <c r="D22" s="64"/>
    </row>
    <row r="23" spans="2:4" ht="15">
      <c r="B23" s="65" t="s">
        <v>2</v>
      </c>
      <c r="C23" s="65"/>
      <c r="D23" s="30"/>
    </row>
    <row r="24" spans="2:4" ht="18.75">
      <c r="B24" s="66" t="s">
        <v>20</v>
      </c>
      <c r="C24" s="66"/>
      <c r="D24" s="66"/>
    </row>
    <row r="25" spans="2:4" ht="15.75">
      <c r="B25" s="67" t="s">
        <v>3</v>
      </c>
      <c r="C25" s="67"/>
      <c r="D25" s="67"/>
    </row>
    <row r="26" spans="2:4" ht="12.75">
      <c r="B26" s="31"/>
      <c r="C26" s="32"/>
      <c r="D26" s="33"/>
    </row>
    <row r="27" spans="2:4" ht="14.25">
      <c r="B27" s="34"/>
      <c r="C27" s="35"/>
      <c r="D27" s="33"/>
    </row>
    <row r="28" spans="1:4" ht="15.75">
      <c r="A28" s="36"/>
      <c r="B28" s="38" t="s">
        <v>4</v>
      </c>
      <c r="C28" s="39">
        <v>600.3</v>
      </c>
      <c r="D28" s="33"/>
    </row>
    <row r="29" spans="1:4" ht="12.75">
      <c r="A29" s="36"/>
      <c r="B29" s="40" t="s">
        <v>19</v>
      </c>
      <c r="C29" s="41">
        <v>3.26</v>
      </c>
      <c r="D29" s="42"/>
    </row>
    <row r="30" spans="1:4" ht="12.75">
      <c r="A30" s="36"/>
      <c r="B30" s="43" t="s">
        <v>5</v>
      </c>
      <c r="C30" s="44">
        <v>5.59</v>
      </c>
      <c r="D30" s="42"/>
    </row>
    <row r="31" spans="1:4" ht="15.75">
      <c r="A31" s="45">
        <v>1</v>
      </c>
      <c r="B31" s="46" t="s">
        <v>6</v>
      </c>
      <c r="C31" s="47">
        <f>23449.79+40209.91</f>
        <v>63659.700000000004</v>
      </c>
      <c r="D31" s="33"/>
    </row>
    <row r="32" spans="1:4" ht="15.75">
      <c r="A32" s="45">
        <v>2</v>
      </c>
      <c r="B32" s="38" t="s">
        <v>7</v>
      </c>
      <c r="C32" s="48">
        <f>C31-C33</f>
        <v>32184.460000000003</v>
      </c>
      <c r="D32" s="33"/>
    </row>
    <row r="33" spans="1:4" ht="15">
      <c r="A33" s="45">
        <v>3</v>
      </c>
      <c r="B33" s="49" t="s">
        <v>8</v>
      </c>
      <c r="C33" s="47">
        <v>31475.24</v>
      </c>
      <c r="D33" s="33"/>
    </row>
    <row r="34" spans="1:4" ht="31.5">
      <c r="A34" s="45">
        <v>4</v>
      </c>
      <c r="B34" s="50" t="s">
        <v>9</v>
      </c>
      <c r="C34" s="51">
        <f>C35+C36+C37+C38</f>
        <v>29857.039999999997</v>
      </c>
      <c r="D34" s="33"/>
    </row>
    <row r="35" spans="1:4" ht="26.25">
      <c r="A35" s="52" t="s">
        <v>10</v>
      </c>
      <c r="B35" s="53" t="s">
        <v>11</v>
      </c>
      <c r="C35" s="54">
        <v>19915.35</v>
      </c>
      <c r="D35" s="33"/>
    </row>
    <row r="36" spans="1:4" ht="15.75">
      <c r="A36" s="45" t="s">
        <v>12</v>
      </c>
      <c r="B36" s="55" t="s">
        <v>21</v>
      </c>
      <c r="C36" s="56">
        <v>5407.66</v>
      </c>
      <c r="D36" s="33"/>
    </row>
    <row r="37" spans="1:4" ht="15.75">
      <c r="A37" s="45" t="s">
        <v>13</v>
      </c>
      <c r="B37" s="55" t="s">
        <v>0</v>
      </c>
      <c r="C37" s="56">
        <v>346.84</v>
      </c>
      <c r="D37" s="33"/>
    </row>
    <row r="38" spans="1:4" ht="15.75">
      <c r="A38" s="45" t="s">
        <v>22</v>
      </c>
      <c r="B38" s="57" t="s">
        <v>23</v>
      </c>
      <c r="C38" s="56">
        <v>4187.19</v>
      </c>
      <c r="D38" s="33"/>
    </row>
    <row r="39" spans="1:4" ht="15.75">
      <c r="A39" s="36">
        <v>5</v>
      </c>
      <c r="B39" s="55" t="s">
        <v>14</v>
      </c>
      <c r="C39" s="58">
        <v>36266.68</v>
      </c>
      <c r="D39" s="33"/>
    </row>
    <row r="40" spans="1:4" ht="16.5" thickBot="1">
      <c r="A40" s="36">
        <v>6</v>
      </c>
      <c r="B40" s="55" t="s">
        <v>15</v>
      </c>
      <c r="C40" s="59">
        <f>C31*0.15</f>
        <v>9548.955</v>
      </c>
      <c r="D40" s="33"/>
    </row>
    <row r="41" spans="1:4" ht="16.5" thickBot="1">
      <c r="A41" s="36">
        <v>7</v>
      </c>
      <c r="B41" s="60" t="s">
        <v>16</v>
      </c>
      <c r="C41" s="61">
        <f>C34+C39+C40</f>
        <v>75672.675</v>
      </c>
      <c r="D41" s="33"/>
    </row>
    <row r="42" ht="46.5" customHeight="1"/>
    <row r="43" spans="2:4" ht="15">
      <c r="B43" s="64" t="s">
        <v>1</v>
      </c>
      <c r="C43" s="64"/>
      <c r="D43" s="64"/>
    </row>
    <row r="44" spans="2:4" ht="15">
      <c r="B44" s="65" t="s">
        <v>2</v>
      </c>
      <c r="C44" s="65"/>
      <c r="D44" s="30"/>
    </row>
    <row r="45" spans="2:4" ht="18.75">
      <c r="B45" s="66" t="s">
        <v>24</v>
      </c>
      <c r="C45" s="66"/>
      <c r="D45" s="66"/>
    </row>
    <row r="46" spans="2:4" ht="15.75">
      <c r="B46" s="67" t="s">
        <v>3</v>
      </c>
      <c r="C46" s="67"/>
      <c r="D46" s="67"/>
    </row>
    <row r="47" spans="2:4" ht="12.75">
      <c r="B47" s="31"/>
      <c r="C47" s="32"/>
      <c r="D47" s="33"/>
    </row>
    <row r="48" spans="2:4" ht="14.25">
      <c r="B48" s="34"/>
      <c r="C48" s="35"/>
      <c r="D48" s="33"/>
    </row>
    <row r="49" spans="1:4" ht="15.75">
      <c r="A49" s="36"/>
      <c r="B49" s="38" t="s">
        <v>4</v>
      </c>
      <c r="C49" s="48">
        <v>569.49</v>
      </c>
      <c r="D49" s="33"/>
    </row>
    <row r="50" spans="1:4" ht="12.75">
      <c r="A50" s="36"/>
      <c r="B50" s="40" t="s">
        <v>19</v>
      </c>
      <c r="C50" s="41">
        <v>2.79</v>
      </c>
      <c r="D50" s="42"/>
    </row>
    <row r="51" spans="1:4" ht="12.75">
      <c r="A51" s="36"/>
      <c r="B51" s="43" t="s">
        <v>5</v>
      </c>
      <c r="C51" s="44">
        <v>4.78</v>
      </c>
      <c r="D51" s="42"/>
    </row>
    <row r="52" spans="1:4" ht="15.75">
      <c r="A52" s="45">
        <v>1</v>
      </c>
      <c r="B52" s="46" t="s">
        <v>6</v>
      </c>
      <c r="C52" s="47">
        <f>19067.28+32667.12</f>
        <v>51734.399999999994</v>
      </c>
      <c r="D52" s="33"/>
    </row>
    <row r="53" spans="1:4" ht="15.75">
      <c r="A53" s="45">
        <v>2</v>
      </c>
      <c r="B53" s="38" t="s">
        <v>7</v>
      </c>
      <c r="C53" s="48">
        <f>C52-C54</f>
        <v>32928.92</v>
      </c>
      <c r="D53" s="33"/>
    </row>
    <row r="54" spans="1:4" ht="15">
      <c r="A54" s="45">
        <v>3</v>
      </c>
      <c r="B54" s="49" t="s">
        <v>8</v>
      </c>
      <c r="C54" s="47">
        <v>18805.48</v>
      </c>
      <c r="D54" s="33"/>
    </row>
    <row r="55" spans="1:4" ht="31.5">
      <c r="A55" s="45">
        <v>4</v>
      </c>
      <c r="B55" s="50" t="s">
        <v>9</v>
      </c>
      <c r="C55" s="51">
        <f>C56+C57+C58</f>
        <v>1617.94</v>
      </c>
      <c r="D55" s="33"/>
    </row>
    <row r="56" spans="1:4" ht="26.25">
      <c r="A56" s="52" t="s">
        <v>10</v>
      </c>
      <c r="B56" s="53" t="s">
        <v>11</v>
      </c>
      <c r="C56" s="54">
        <v>1286.18</v>
      </c>
      <c r="D56" s="33"/>
    </row>
    <row r="57" spans="1:4" ht="15.75">
      <c r="A57" s="45" t="s">
        <v>12</v>
      </c>
      <c r="B57" s="55" t="s">
        <v>25</v>
      </c>
      <c r="C57" s="56">
        <v>0</v>
      </c>
      <c r="D57" s="33"/>
    </row>
    <row r="58" spans="1:4" ht="15.75">
      <c r="A58" s="45" t="s">
        <v>13</v>
      </c>
      <c r="B58" s="55" t="s">
        <v>0</v>
      </c>
      <c r="C58" s="56">
        <v>331.76</v>
      </c>
      <c r="D58" s="33"/>
    </row>
    <row r="59" spans="1:4" ht="15.75">
      <c r="A59" s="36">
        <v>5</v>
      </c>
      <c r="B59" s="55" t="s">
        <v>14</v>
      </c>
      <c r="C59" s="58">
        <v>1507.76</v>
      </c>
      <c r="D59" s="33"/>
    </row>
    <row r="60" spans="1:4" ht="16.5" thickBot="1">
      <c r="A60" s="36">
        <v>6</v>
      </c>
      <c r="B60" s="55" t="s">
        <v>15</v>
      </c>
      <c r="C60" s="59">
        <f>C52*0.15</f>
        <v>7760.159999999999</v>
      </c>
      <c r="D60" s="33"/>
    </row>
    <row r="61" spans="1:4" ht="16.5" thickBot="1">
      <c r="A61" s="36">
        <v>7</v>
      </c>
      <c r="B61" s="60" t="s">
        <v>16</v>
      </c>
      <c r="C61" s="61">
        <f>C55+C59+C60</f>
        <v>10885.859999999999</v>
      </c>
      <c r="D61" s="33"/>
    </row>
    <row r="62" spans="1:4" ht="46.5" customHeight="1">
      <c r="A62" s="63"/>
      <c r="B62" s="63"/>
      <c r="C62" s="63"/>
      <c r="D62" s="62"/>
    </row>
    <row r="63" spans="2:4" ht="18" customHeight="1">
      <c r="B63" s="64" t="s">
        <v>1</v>
      </c>
      <c r="C63" s="64"/>
      <c r="D63" s="64"/>
    </row>
    <row r="64" spans="2:4" ht="15">
      <c r="B64" s="65" t="s">
        <v>2</v>
      </c>
      <c r="C64" s="65"/>
      <c r="D64" s="30"/>
    </row>
    <row r="65" spans="2:4" ht="18.75">
      <c r="B65" s="66" t="s">
        <v>26</v>
      </c>
      <c r="C65" s="66"/>
      <c r="D65" s="66"/>
    </row>
    <row r="66" spans="2:4" ht="15.75">
      <c r="B66" s="67" t="s">
        <v>3</v>
      </c>
      <c r="C66" s="67"/>
      <c r="D66" s="67"/>
    </row>
    <row r="67" spans="2:4" ht="12.75">
      <c r="B67" s="31"/>
      <c r="C67" s="32"/>
      <c r="D67" s="33"/>
    </row>
    <row r="68" spans="2:4" ht="14.25">
      <c r="B68" s="34"/>
      <c r="C68" s="35"/>
      <c r="D68" s="33"/>
    </row>
    <row r="69" spans="1:4" ht="15.75">
      <c r="A69" s="36"/>
      <c r="B69" s="38" t="s">
        <v>4</v>
      </c>
      <c r="C69" s="39">
        <v>1163.34</v>
      </c>
      <c r="D69" s="33"/>
    </row>
    <row r="70" spans="1:4" ht="12.75">
      <c r="A70" s="36"/>
      <c r="B70" s="40" t="s">
        <v>19</v>
      </c>
      <c r="C70" s="41">
        <v>4.64</v>
      </c>
      <c r="D70" s="42"/>
    </row>
    <row r="71" spans="1:4" ht="12.75">
      <c r="A71" s="36"/>
      <c r="B71" s="43" t="s">
        <v>5</v>
      </c>
      <c r="C71" s="44">
        <v>7.97</v>
      </c>
      <c r="D71" s="42"/>
    </row>
    <row r="72" spans="1:4" ht="15.75">
      <c r="A72" s="45">
        <v>1</v>
      </c>
      <c r="B72" s="46" t="s">
        <v>6</v>
      </c>
      <c r="C72" s="47">
        <f>64774.68+111261.96</f>
        <v>176036.64</v>
      </c>
      <c r="D72" s="33"/>
    </row>
    <row r="73" spans="1:4" ht="15.75">
      <c r="A73" s="45">
        <v>2</v>
      </c>
      <c r="B73" s="38" t="s">
        <v>7</v>
      </c>
      <c r="C73" s="48">
        <f>C72-C74</f>
        <v>108227.96000000002</v>
      </c>
      <c r="D73" s="33"/>
    </row>
    <row r="74" spans="1:4" ht="15">
      <c r="A74" s="45">
        <v>3</v>
      </c>
      <c r="B74" s="49" t="s">
        <v>8</v>
      </c>
      <c r="C74" s="47">
        <v>67808.68</v>
      </c>
      <c r="D74" s="33"/>
    </row>
    <row r="75" spans="1:4" ht="31.5">
      <c r="A75" s="45">
        <v>4</v>
      </c>
      <c r="B75" s="50" t="s">
        <v>9</v>
      </c>
      <c r="C75" s="51">
        <f>C76+C77+C78+C79+C80+C81</f>
        <v>177501.56999999998</v>
      </c>
      <c r="D75" s="33"/>
    </row>
    <row r="76" spans="1:4" ht="26.25">
      <c r="A76" s="52" t="s">
        <v>10</v>
      </c>
      <c r="B76" s="53" t="s">
        <v>11</v>
      </c>
      <c r="C76" s="54">
        <v>73362.64</v>
      </c>
      <c r="D76" s="33"/>
    </row>
    <row r="77" spans="1:4" ht="15.75">
      <c r="A77" s="45" t="s">
        <v>12</v>
      </c>
      <c r="B77" s="55" t="s">
        <v>27</v>
      </c>
      <c r="C77" s="56">
        <v>14244.32</v>
      </c>
      <c r="D77" s="33"/>
    </row>
    <row r="78" spans="1:4" ht="15.75">
      <c r="A78" s="45" t="s">
        <v>13</v>
      </c>
      <c r="B78" s="55" t="s">
        <v>0</v>
      </c>
      <c r="C78" s="56">
        <v>489.52</v>
      </c>
      <c r="D78" s="33"/>
    </row>
    <row r="79" spans="1:4" ht="15.75">
      <c r="A79" s="45" t="s">
        <v>22</v>
      </c>
      <c r="B79" s="55" t="s">
        <v>28</v>
      </c>
      <c r="C79" s="56">
        <v>86011.48</v>
      </c>
      <c r="D79" s="33"/>
    </row>
    <row r="80" spans="1:4" ht="30">
      <c r="A80" s="45" t="s">
        <v>29</v>
      </c>
      <c r="B80" s="71" t="s">
        <v>30</v>
      </c>
      <c r="C80" s="48">
        <v>2843.61</v>
      </c>
      <c r="D80" s="33"/>
    </row>
    <row r="81" spans="1:4" ht="15.75">
      <c r="A81" s="45" t="s">
        <v>31</v>
      </c>
      <c r="B81" s="72" t="s">
        <v>32</v>
      </c>
      <c r="C81" s="73">
        <v>550</v>
      </c>
      <c r="D81" s="33"/>
    </row>
    <row r="82" spans="1:4" ht="15.75">
      <c r="A82" s="36">
        <v>5</v>
      </c>
      <c r="B82" s="55" t="s">
        <v>14</v>
      </c>
      <c r="C82" s="56">
        <v>1565.88</v>
      </c>
      <c r="D82" s="33"/>
    </row>
    <row r="83" spans="1:4" ht="16.5" thickBot="1">
      <c r="A83" s="36">
        <v>6</v>
      </c>
      <c r="B83" s="55" t="s">
        <v>15</v>
      </c>
      <c r="C83" s="73">
        <f>C72*0.15</f>
        <v>26405.496000000003</v>
      </c>
      <c r="D83" s="33"/>
    </row>
    <row r="84" spans="1:4" ht="16.5" thickBot="1">
      <c r="A84" s="36">
        <v>7</v>
      </c>
      <c r="B84" s="60" t="s">
        <v>16</v>
      </c>
      <c r="C84" s="61">
        <f>C75+C82+C83</f>
        <v>205472.946</v>
      </c>
      <c r="D84" s="33"/>
    </row>
    <row r="85" ht="49.5" customHeight="1"/>
    <row r="86" spans="2:4" ht="15">
      <c r="B86" s="64" t="s">
        <v>1</v>
      </c>
      <c r="C86" s="64"/>
      <c r="D86" s="64"/>
    </row>
    <row r="87" spans="2:4" ht="15">
      <c r="B87" s="65" t="s">
        <v>2</v>
      </c>
      <c r="C87" s="65"/>
      <c r="D87" s="30"/>
    </row>
    <row r="88" spans="2:4" ht="18.75">
      <c r="B88" s="66" t="s">
        <v>33</v>
      </c>
      <c r="C88" s="66"/>
      <c r="D88" s="66"/>
    </row>
    <row r="89" spans="2:4" ht="15.75">
      <c r="B89" s="67" t="s">
        <v>3</v>
      </c>
      <c r="C89" s="67"/>
      <c r="D89" s="67"/>
    </row>
    <row r="90" spans="2:4" ht="12.75">
      <c r="B90" s="31"/>
      <c r="C90" s="32"/>
      <c r="D90" s="33"/>
    </row>
    <row r="91" spans="2:4" ht="14.25">
      <c r="B91" s="34"/>
      <c r="C91" s="35"/>
      <c r="D91" s="33"/>
    </row>
    <row r="92" spans="1:4" ht="15.75">
      <c r="A92" s="36"/>
      <c r="B92" s="38" t="s">
        <v>4</v>
      </c>
      <c r="C92" s="48">
        <v>4517.33</v>
      </c>
      <c r="D92" s="33"/>
    </row>
    <row r="93" spans="1:4" ht="12.75">
      <c r="A93" s="36"/>
      <c r="B93" s="40" t="s">
        <v>19</v>
      </c>
      <c r="C93" s="44">
        <v>4.64</v>
      </c>
      <c r="D93" s="42"/>
    </row>
    <row r="94" spans="1:4" ht="12.75">
      <c r="A94" s="36"/>
      <c r="B94" s="43" t="s">
        <v>5</v>
      </c>
      <c r="C94" s="44">
        <v>7.97</v>
      </c>
      <c r="D94" s="42"/>
    </row>
    <row r="95" spans="1:4" ht="15.75">
      <c r="A95" s="45">
        <v>1</v>
      </c>
      <c r="B95" s="46" t="s">
        <v>6</v>
      </c>
      <c r="C95" s="47">
        <f>251524.29+432038.18</f>
        <v>683562.47</v>
      </c>
      <c r="D95" s="33"/>
    </row>
    <row r="96" spans="1:4" ht="15.75">
      <c r="A96" s="45">
        <v>2</v>
      </c>
      <c r="B96" s="38" t="s">
        <v>7</v>
      </c>
      <c r="C96" s="48">
        <f>C95-C97</f>
        <v>553898.11</v>
      </c>
      <c r="D96" s="33"/>
    </row>
    <row r="97" spans="1:4" ht="15">
      <c r="A97" s="45">
        <v>3</v>
      </c>
      <c r="B97" s="49" t="s">
        <v>8</v>
      </c>
      <c r="C97" s="47">
        <v>129664.36</v>
      </c>
      <c r="D97" s="33"/>
    </row>
    <row r="98" spans="1:4" ht="31.5">
      <c r="A98" s="45">
        <v>4</v>
      </c>
      <c r="B98" s="50" t="s">
        <v>9</v>
      </c>
      <c r="C98" s="51">
        <f>C99+C100+C101+C102+C103</f>
        <v>200534.88999999998</v>
      </c>
      <c r="D98" s="33"/>
    </row>
    <row r="99" spans="1:4" ht="26.25">
      <c r="A99" s="52" t="s">
        <v>10</v>
      </c>
      <c r="B99" s="53" t="s">
        <v>34</v>
      </c>
      <c r="C99" s="54">
        <f>158899.83-83522.91</f>
        <v>75376.91999999998</v>
      </c>
      <c r="D99" s="33"/>
    </row>
    <row r="100" spans="1:4" ht="15.75">
      <c r="A100" s="45" t="s">
        <v>12</v>
      </c>
      <c r="B100" s="55" t="s">
        <v>35</v>
      </c>
      <c r="C100" s="56">
        <v>13599.16</v>
      </c>
      <c r="D100" s="33"/>
    </row>
    <row r="101" spans="1:4" ht="15.75">
      <c r="A101" s="45" t="s">
        <v>13</v>
      </c>
      <c r="B101" s="55" t="s">
        <v>0</v>
      </c>
      <c r="C101" s="56">
        <v>1019.64</v>
      </c>
      <c r="D101" s="33"/>
    </row>
    <row r="102" spans="1:4" ht="15.75">
      <c r="A102" s="45" t="s">
        <v>22</v>
      </c>
      <c r="B102" s="55" t="s">
        <v>28</v>
      </c>
      <c r="C102" s="56">
        <v>110014.73</v>
      </c>
      <c r="D102" s="33"/>
    </row>
    <row r="103" spans="1:4" ht="15.75">
      <c r="A103" s="45" t="s">
        <v>29</v>
      </c>
      <c r="B103" s="71" t="s">
        <v>36</v>
      </c>
      <c r="C103" s="48">
        <v>524.44</v>
      </c>
      <c r="D103" s="33"/>
    </row>
    <row r="104" spans="1:4" ht="15.75">
      <c r="A104" s="36">
        <v>5</v>
      </c>
      <c r="B104" s="55" t="s">
        <v>37</v>
      </c>
      <c r="C104" s="58">
        <f>495124.72+83522.91+39330</f>
        <v>617977.63</v>
      </c>
      <c r="D104" s="33"/>
    </row>
    <row r="105" spans="1:4" ht="16.5" thickBot="1">
      <c r="A105" s="36">
        <v>6</v>
      </c>
      <c r="B105" s="55" t="s">
        <v>15</v>
      </c>
      <c r="C105" s="59">
        <f>C95*0.15</f>
        <v>102534.37049999999</v>
      </c>
      <c r="D105" s="33"/>
    </row>
    <row r="106" spans="1:4" ht="16.5" thickBot="1">
      <c r="A106" s="36">
        <v>7</v>
      </c>
      <c r="B106" s="60" t="s">
        <v>16</v>
      </c>
      <c r="C106" s="61">
        <f>C98+C104+C105</f>
        <v>921046.8905</v>
      </c>
      <c r="D106" s="33"/>
    </row>
    <row r="107" ht="48" customHeight="1"/>
    <row r="108" spans="2:4" ht="15">
      <c r="B108" s="64" t="s">
        <v>1</v>
      </c>
      <c r="C108" s="64"/>
      <c r="D108" s="64"/>
    </row>
    <row r="109" spans="2:4" ht="15">
      <c r="B109" s="65" t="s">
        <v>2</v>
      </c>
      <c r="C109" s="65"/>
      <c r="D109" s="30"/>
    </row>
    <row r="110" spans="2:4" ht="18.75">
      <c r="B110" s="66" t="s">
        <v>38</v>
      </c>
      <c r="C110" s="66"/>
      <c r="D110" s="66"/>
    </row>
    <row r="111" spans="2:4" ht="15.75">
      <c r="B111" s="67" t="s">
        <v>3</v>
      </c>
      <c r="C111" s="67"/>
      <c r="D111" s="67"/>
    </row>
    <row r="112" spans="2:4" ht="12.75">
      <c r="B112" s="31"/>
      <c r="C112" s="32"/>
      <c r="D112" s="33"/>
    </row>
    <row r="113" spans="2:4" ht="14.25">
      <c r="B113" s="34"/>
      <c r="C113" s="35"/>
      <c r="D113" s="33"/>
    </row>
    <row r="114" spans="1:4" ht="15.75">
      <c r="A114" s="36"/>
      <c r="B114" s="38" t="s">
        <v>4</v>
      </c>
      <c r="C114" s="48">
        <v>2983.11</v>
      </c>
      <c r="D114" s="33"/>
    </row>
    <row r="115" spans="1:4" ht="12.75">
      <c r="A115" s="36"/>
      <c r="B115" s="40" t="s">
        <v>19</v>
      </c>
      <c r="C115" s="44">
        <v>5.12</v>
      </c>
      <c r="D115" s="42"/>
    </row>
    <row r="116" spans="1:4" ht="12.75">
      <c r="A116" s="36"/>
      <c r="B116" s="43" t="s">
        <v>5</v>
      </c>
      <c r="C116" s="44">
        <v>8.75</v>
      </c>
      <c r="D116" s="42"/>
    </row>
    <row r="117" spans="1:4" ht="15.75">
      <c r="A117" s="45">
        <v>1</v>
      </c>
      <c r="B117" s="46" t="s">
        <v>6</v>
      </c>
      <c r="C117" s="47">
        <f>183281.19+313227.71</f>
        <v>496508.9</v>
      </c>
      <c r="D117" s="33"/>
    </row>
    <row r="118" spans="1:4" ht="15.75">
      <c r="A118" s="45">
        <v>2</v>
      </c>
      <c r="B118" s="38" t="s">
        <v>7</v>
      </c>
      <c r="C118" s="48">
        <f>C117-C119</f>
        <v>422053.83</v>
      </c>
      <c r="D118" s="33"/>
    </row>
    <row r="119" spans="1:4" ht="15">
      <c r="A119" s="45">
        <v>3</v>
      </c>
      <c r="B119" s="49" t="s">
        <v>8</v>
      </c>
      <c r="C119" s="47">
        <v>74455.07</v>
      </c>
      <c r="D119" s="33"/>
    </row>
    <row r="120" spans="1:4" ht="31.5">
      <c r="A120" s="45">
        <v>4</v>
      </c>
      <c r="B120" s="50" t="s">
        <v>9</v>
      </c>
      <c r="C120" s="51">
        <f>C121+C122+C123+C124</f>
        <v>133392.84</v>
      </c>
      <c r="D120" s="33"/>
    </row>
    <row r="121" spans="1:4" ht="26.25">
      <c r="A121" s="52" t="s">
        <v>10</v>
      </c>
      <c r="B121" s="53" t="s">
        <v>34</v>
      </c>
      <c r="C121" s="54">
        <v>52498.34</v>
      </c>
      <c r="D121" s="33"/>
    </row>
    <row r="122" spans="1:4" ht="15.75">
      <c r="A122" s="45" t="s">
        <v>12</v>
      </c>
      <c r="B122" s="55" t="s">
        <v>39</v>
      </c>
      <c r="C122" s="56">
        <v>20066</v>
      </c>
      <c r="D122" s="33"/>
    </row>
    <row r="123" spans="1:4" ht="15.75">
      <c r="A123" s="45" t="s">
        <v>13</v>
      </c>
      <c r="B123" s="55" t="s">
        <v>0</v>
      </c>
      <c r="C123" s="56">
        <v>806.2</v>
      </c>
      <c r="D123" s="33"/>
    </row>
    <row r="124" spans="1:4" ht="15.75">
      <c r="A124" s="45" t="s">
        <v>22</v>
      </c>
      <c r="B124" s="55" t="s">
        <v>28</v>
      </c>
      <c r="C124" s="56">
        <v>60022.3</v>
      </c>
      <c r="D124" s="33"/>
    </row>
    <row r="125" spans="1:4" ht="15.75">
      <c r="A125" s="36">
        <v>5</v>
      </c>
      <c r="B125" s="55" t="s">
        <v>37</v>
      </c>
      <c r="C125" s="58">
        <f>251546.82+22457.69</f>
        <v>274004.51</v>
      </c>
      <c r="D125" s="33"/>
    </row>
    <row r="126" spans="1:4" ht="16.5" thickBot="1">
      <c r="A126" s="36">
        <v>6</v>
      </c>
      <c r="B126" s="55" t="s">
        <v>15</v>
      </c>
      <c r="C126" s="59">
        <f>C117*0.15</f>
        <v>74476.335</v>
      </c>
      <c r="D126" s="33"/>
    </row>
    <row r="127" spans="1:4" ht="16.5" thickBot="1">
      <c r="A127" s="36">
        <v>7</v>
      </c>
      <c r="B127" s="60" t="s">
        <v>16</v>
      </c>
      <c r="C127" s="61">
        <f>C120+C125+C126</f>
        <v>481873.685</v>
      </c>
      <c r="D127" s="33"/>
    </row>
    <row r="128" ht="45" customHeight="1"/>
    <row r="129" spans="2:4" ht="15">
      <c r="B129" s="64" t="s">
        <v>1</v>
      </c>
      <c r="C129" s="64"/>
      <c r="D129" s="64"/>
    </row>
    <row r="130" spans="2:4" ht="15">
      <c r="B130" s="65" t="s">
        <v>2</v>
      </c>
      <c r="C130" s="65"/>
      <c r="D130" s="30"/>
    </row>
    <row r="131" spans="2:4" ht="18.75">
      <c r="B131" s="66" t="s">
        <v>40</v>
      </c>
      <c r="C131" s="66"/>
      <c r="D131" s="66"/>
    </row>
    <row r="132" spans="2:4" ht="15.75">
      <c r="B132" s="67" t="s">
        <v>3</v>
      </c>
      <c r="C132" s="67"/>
      <c r="D132" s="67"/>
    </row>
    <row r="133" spans="2:4" ht="12.75">
      <c r="B133" s="31"/>
      <c r="C133" s="32"/>
      <c r="D133" s="33"/>
    </row>
    <row r="134" spans="2:4" ht="14.25">
      <c r="B134" s="34"/>
      <c r="C134" s="35"/>
      <c r="D134" s="33"/>
    </row>
    <row r="135" spans="1:4" ht="15.75">
      <c r="A135" s="36"/>
      <c r="B135" s="38" t="s">
        <v>4</v>
      </c>
      <c r="C135" s="48">
        <v>223.66</v>
      </c>
      <c r="D135" s="33"/>
    </row>
    <row r="136" spans="1:4" ht="12.75">
      <c r="A136" s="36"/>
      <c r="B136" s="40" t="s">
        <v>19</v>
      </c>
      <c r="C136" s="44">
        <v>2.79</v>
      </c>
      <c r="D136" s="42"/>
    </row>
    <row r="137" spans="1:4" ht="12.75">
      <c r="A137" s="36"/>
      <c r="B137" s="43" t="s">
        <v>5</v>
      </c>
      <c r="C137" s="44">
        <v>4.78</v>
      </c>
      <c r="D137" s="42"/>
    </row>
    <row r="138" spans="1:4" ht="15.75">
      <c r="A138" s="45">
        <v>1</v>
      </c>
      <c r="B138" s="46" t="s">
        <v>6</v>
      </c>
      <c r="C138" s="47">
        <f>7488.24+12829.08</f>
        <v>20317.32</v>
      </c>
      <c r="D138" s="33"/>
    </row>
    <row r="139" spans="1:4" ht="15.75">
      <c r="A139" s="45">
        <v>2</v>
      </c>
      <c r="B139" s="38" t="s">
        <v>7</v>
      </c>
      <c r="C139" s="48">
        <f>C138-C140</f>
        <v>19744.59</v>
      </c>
      <c r="D139" s="33"/>
    </row>
    <row r="140" spans="1:4" ht="15">
      <c r="A140" s="45">
        <v>3</v>
      </c>
      <c r="B140" s="49" t="s">
        <v>8</v>
      </c>
      <c r="C140" s="47">
        <v>572.73</v>
      </c>
      <c r="D140" s="33"/>
    </row>
    <row r="141" spans="1:4" ht="31.5">
      <c r="A141" s="45">
        <v>4</v>
      </c>
      <c r="B141" s="50" t="s">
        <v>9</v>
      </c>
      <c r="C141" s="51">
        <f>C142+C143+C144+C145</f>
        <v>1560.87</v>
      </c>
      <c r="D141" s="33"/>
    </row>
    <row r="142" spans="1:4" ht="26.25">
      <c r="A142" s="52" t="s">
        <v>10</v>
      </c>
      <c r="B142" s="53" t="s">
        <v>11</v>
      </c>
      <c r="C142" s="54">
        <v>690.45</v>
      </c>
      <c r="D142" s="33"/>
    </row>
    <row r="143" spans="1:4" ht="15.75">
      <c r="A143" s="45" t="s">
        <v>12</v>
      </c>
      <c r="B143" s="55" t="s">
        <v>41</v>
      </c>
      <c r="C143" s="56">
        <v>190.5</v>
      </c>
      <c r="D143" s="33"/>
    </row>
    <row r="144" spans="1:4" ht="15.75">
      <c r="A144" s="45" t="s">
        <v>13</v>
      </c>
      <c r="B144" s="55" t="s">
        <v>0</v>
      </c>
      <c r="C144" s="56">
        <v>129.92</v>
      </c>
      <c r="D144" s="33"/>
    </row>
    <row r="145" spans="1:4" ht="15.75">
      <c r="A145" s="45" t="s">
        <v>22</v>
      </c>
      <c r="B145" s="57" t="s">
        <v>42</v>
      </c>
      <c r="C145" s="74">
        <v>550</v>
      </c>
      <c r="D145" s="33"/>
    </row>
    <row r="146" spans="1:4" ht="15.75">
      <c r="A146" s="36">
        <v>5</v>
      </c>
      <c r="B146" s="55" t="s">
        <v>14</v>
      </c>
      <c r="C146" s="58">
        <v>9636.7</v>
      </c>
      <c r="D146" s="33"/>
    </row>
    <row r="147" spans="1:4" ht="16.5" thickBot="1">
      <c r="A147" s="36">
        <v>6</v>
      </c>
      <c r="B147" s="55" t="s">
        <v>15</v>
      </c>
      <c r="C147" s="59">
        <f>C138*0.15</f>
        <v>3047.598</v>
      </c>
      <c r="D147" s="33"/>
    </row>
    <row r="148" spans="1:4" ht="16.5" thickBot="1">
      <c r="A148" s="36">
        <v>7</v>
      </c>
      <c r="B148" s="60" t="s">
        <v>16</v>
      </c>
      <c r="C148" s="61">
        <f>C141+C146+C147</f>
        <v>14245.168</v>
      </c>
      <c r="D148" s="33"/>
    </row>
    <row r="149" ht="45" customHeight="1"/>
    <row r="150" spans="2:4" ht="15">
      <c r="B150" s="64" t="s">
        <v>1</v>
      </c>
      <c r="C150" s="64"/>
      <c r="D150" s="64"/>
    </row>
    <row r="151" spans="2:4" ht="15">
      <c r="B151" s="65" t="s">
        <v>2</v>
      </c>
      <c r="C151" s="65"/>
      <c r="D151" s="30"/>
    </row>
    <row r="152" spans="2:4" ht="18.75">
      <c r="B152" s="66" t="s">
        <v>43</v>
      </c>
      <c r="C152" s="66"/>
      <c r="D152" s="66"/>
    </row>
    <row r="153" spans="2:4" ht="15.75">
      <c r="B153" s="67" t="s">
        <v>3</v>
      </c>
      <c r="C153" s="67"/>
      <c r="D153" s="67"/>
    </row>
    <row r="154" spans="2:4" ht="12.75">
      <c r="B154" s="31"/>
      <c r="C154" s="32"/>
      <c r="D154" s="33"/>
    </row>
    <row r="155" spans="2:4" ht="14.25">
      <c r="B155" s="34"/>
      <c r="C155" s="35"/>
      <c r="D155" s="33"/>
    </row>
    <row r="156" spans="1:4" ht="15.75">
      <c r="A156" s="36"/>
      <c r="B156" s="38" t="s">
        <v>4</v>
      </c>
      <c r="C156" s="48">
        <v>501.8</v>
      </c>
      <c r="D156" s="33"/>
    </row>
    <row r="157" spans="1:4" ht="12.75">
      <c r="A157" s="36"/>
      <c r="B157" s="40" t="s">
        <v>19</v>
      </c>
      <c r="C157" s="44">
        <v>3.26</v>
      </c>
      <c r="D157" s="42"/>
    </row>
    <row r="158" spans="1:4" ht="12.75">
      <c r="A158" s="36"/>
      <c r="B158" s="43" t="s">
        <v>5</v>
      </c>
      <c r="C158" s="44">
        <v>5.59</v>
      </c>
      <c r="D158" s="42"/>
    </row>
    <row r="159" spans="1:4" ht="15.75">
      <c r="A159" s="45">
        <v>1</v>
      </c>
      <c r="B159" s="46" t="s">
        <v>6</v>
      </c>
      <c r="C159" s="47">
        <f>19630.32+33660.96</f>
        <v>53291.28</v>
      </c>
      <c r="D159" s="33"/>
    </row>
    <row r="160" spans="1:4" ht="15.75">
      <c r="A160" s="45">
        <v>2</v>
      </c>
      <c r="B160" s="38" t="s">
        <v>7</v>
      </c>
      <c r="C160" s="48">
        <f>(C159+C161)-C163-C162</f>
        <v>58365.26999999999</v>
      </c>
      <c r="D160" s="33"/>
    </row>
    <row r="161" spans="1:4" ht="15.75">
      <c r="A161" s="45"/>
      <c r="B161" s="75" t="s">
        <v>44</v>
      </c>
      <c r="C161" s="56">
        <v>12380.46</v>
      </c>
      <c r="D161" s="33"/>
    </row>
    <row r="162" spans="1:4" ht="15.75">
      <c r="A162" s="45"/>
      <c r="B162" s="75" t="s">
        <v>45</v>
      </c>
      <c r="C162" s="56">
        <v>5405.73</v>
      </c>
      <c r="D162" s="33"/>
    </row>
    <row r="163" spans="1:4" ht="15">
      <c r="A163" s="45">
        <v>3</v>
      </c>
      <c r="B163" s="49" t="s">
        <v>8</v>
      </c>
      <c r="C163" s="47">
        <v>1900.74</v>
      </c>
      <c r="D163" s="33"/>
    </row>
    <row r="164" spans="1:4" ht="31.5">
      <c r="A164" s="45">
        <v>4</v>
      </c>
      <c r="B164" s="50" t="s">
        <v>9</v>
      </c>
      <c r="C164" s="51">
        <f>C165+C166+C167+C168</f>
        <v>4341.0199999999995</v>
      </c>
      <c r="D164" s="33"/>
    </row>
    <row r="165" spans="1:4" ht="26.25">
      <c r="A165" s="52" t="s">
        <v>10</v>
      </c>
      <c r="B165" s="53" t="s">
        <v>11</v>
      </c>
      <c r="C165" s="54">
        <v>5920.08</v>
      </c>
      <c r="D165" s="33"/>
    </row>
    <row r="166" spans="1:4" ht="15.75">
      <c r="A166" s="45" t="s">
        <v>12</v>
      </c>
      <c r="B166" s="55" t="s">
        <v>46</v>
      </c>
      <c r="C166" s="56">
        <v>-2016.76</v>
      </c>
      <c r="D166" s="33"/>
    </row>
    <row r="167" spans="1:4" ht="15.75">
      <c r="A167" s="45" t="s">
        <v>13</v>
      </c>
      <c r="B167" s="55" t="s">
        <v>0</v>
      </c>
      <c r="C167" s="56">
        <v>291.16</v>
      </c>
      <c r="D167" s="33"/>
    </row>
    <row r="168" spans="1:4" ht="15.75">
      <c r="A168" s="45" t="s">
        <v>22</v>
      </c>
      <c r="B168" s="57" t="s">
        <v>47</v>
      </c>
      <c r="C168" s="56">
        <v>146.54</v>
      </c>
      <c r="D168" s="33"/>
    </row>
    <row r="169" spans="1:4" ht="15.75">
      <c r="A169" s="36">
        <v>5</v>
      </c>
      <c r="B169" s="55" t="s">
        <v>14</v>
      </c>
      <c r="C169" s="58">
        <v>50240.61</v>
      </c>
      <c r="D169" s="33"/>
    </row>
    <row r="170" spans="1:4" ht="16.5" thickBot="1">
      <c r="A170" s="36">
        <v>6</v>
      </c>
      <c r="B170" s="55" t="s">
        <v>15</v>
      </c>
      <c r="C170" s="59">
        <f>C159*0.15</f>
        <v>7993.691999999999</v>
      </c>
      <c r="D170" s="33"/>
    </row>
    <row r="171" spans="1:4" ht="16.5" thickBot="1">
      <c r="A171" s="36">
        <v>7</v>
      </c>
      <c r="B171" s="60" t="s">
        <v>16</v>
      </c>
      <c r="C171" s="61">
        <f>C164+C169+C170</f>
        <v>62575.322</v>
      </c>
      <c r="D171" s="33"/>
    </row>
    <row r="172" spans="2:4" ht="50.25" customHeight="1">
      <c r="B172" s="64"/>
      <c r="C172" s="64"/>
      <c r="D172" s="64"/>
    </row>
    <row r="173" spans="2:4" ht="15">
      <c r="B173" s="64" t="s">
        <v>1</v>
      </c>
      <c r="C173" s="64"/>
      <c r="D173" s="64"/>
    </row>
    <row r="174" spans="2:4" ht="15">
      <c r="B174" s="65" t="s">
        <v>2</v>
      </c>
      <c r="C174" s="65"/>
      <c r="D174" s="30"/>
    </row>
    <row r="175" spans="2:4" ht="18.75">
      <c r="B175" s="66" t="s">
        <v>48</v>
      </c>
      <c r="C175" s="66"/>
      <c r="D175" s="66"/>
    </row>
    <row r="176" spans="2:4" ht="15.75">
      <c r="B176" s="67" t="s">
        <v>3</v>
      </c>
      <c r="C176" s="67"/>
      <c r="D176" s="67"/>
    </row>
    <row r="177" spans="2:4" ht="12.75">
      <c r="B177" s="31"/>
      <c r="C177" s="32"/>
      <c r="D177" s="33"/>
    </row>
    <row r="178" spans="2:4" ht="14.25">
      <c r="B178" s="34"/>
      <c r="C178" s="35"/>
      <c r="D178" s="33"/>
    </row>
    <row r="179" spans="1:4" ht="15.75">
      <c r="A179" s="36"/>
      <c r="B179" s="38" t="s">
        <v>4</v>
      </c>
      <c r="C179" s="48">
        <v>334.84</v>
      </c>
      <c r="D179" s="33"/>
    </row>
    <row r="180" spans="1:4" ht="12.75">
      <c r="A180" s="36"/>
      <c r="B180" s="40" t="s">
        <v>19</v>
      </c>
      <c r="C180" s="44">
        <v>2.79</v>
      </c>
      <c r="D180" s="42"/>
    </row>
    <row r="181" spans="1:4" ht="12.75">
      <c r="A181" s="36"/>
      <c r="B181" s="43" t="s">
        <v>5</v>
      </c>
      <c r="C181" s="44">
        <v>4.78</v>
      </c>
      <c r="D181" s="42"/>
    </row>
    <row r="182" spans="1:4" ht="15.75">
      <c r="A182" s="45">
        <v>1</v>
      </c>
      <c r="B182" s="46" t="s">
        <v>6</v>
      </c>
      <c r="C182" s="47">
        <f>11210.4+19206.48</f>
        <v>30416.879999999997</v>
      </c>
      <c r="D182" s="33"/>
    </row>
    <row r="183" spans="1:4" ht="15.75">
      <c r="A183" s="45">
        <v>2</v>
      </c>
      <c r="B183" s="38" t="s">
        <v>7</v>
      </c>
      <c r="C183" s="48">
        <f>C182-C184</f>
        <v>1928.819999999996</v>
      </c>
      <c r="D183" s="33"/>
    </row>
    <row r="184" spans="1:4" ht="15">
      <c r="A184" s="45">
        <v>3</v>
      </c>
      <c r="B184" s="49" t="s">
        <v>8</v>
      </c>
      <c r="C184" s="47">
        <v>28488.06</v>
      </c>
      <c r="D184" s="33"/>
    </row>
    <row r="185" spans="1:4" ht="31.5">
      <c r="A185" s="45">
        <v>4</v>
      </c>
      <c r="B185" s="50" t="s">
        <v>9</v>
      </c>
      <c r="C185" s="51">
        <f>C186+C187+C188</f>
        <v>2949.99</v>
      </c>
      <c r="D185" s="33"/>
    </row>
    <row r="186" spans="1:4" ht="26.25">
      <c r="A186" s="52" t="s">
        <v>10</v>
      </c>
      <c r="B186" s="53" t="s">
        <v>11</v>
      </c>
      <c r="C186" s="54">
        <v>861.43</v>
      </c>
      <c r="D186" s="33"/>
    </row>
    <row r="187" spans="1:4" ht="15.75">
      <c r="A187" s="45" t="s">
        <v>12</v>
      </c>
      <c r="B187" s="55" t="s">
        <v>0</v>
      </c>
      <c r="C187" s="56">
        <v>193.72</v>
      </c>
      <c r="D187" s="33"/>
    </row>
    <row r="188" spans="1:4" ht="15.75">
      <c r="A188" s="45" t="s">
        <v>13</v>
      </c>
      <c r="B188" s="55" t="s">
        <v>49</v>
      </c>
      <c r="C188" s="56">
        <v>1894.84</v>
      </c>
      <c r="D188" s="33"/>
    </row>
    <row r="189" spans="1:4" ht="15.75">
      <c r="A189" s="36">
        <v>5</v>
      </c>
      <c r="B189" s="55" t="s">
        <v>14</v>
      </c>
      <c r="C189" s="58">
        <v>0</v>
      </c>
      <c r="D189" s="33"/>
    </row>
    <row r="190" spans="1:4" ht="16.5" thickBot="1">
      <c r="A190" s="36">
        <v>6</v>
      </c>
      <c r="B190" s="55" t="s">
        <v>15</v>
      </c>
      <c r="C190" s="59">
        <f>C182*0.15</f>
        <v>4562.531999999999</v>
      </c>
      <c r="D190" s="33"/>
    </row>
    <row r="191" spans="1:4" ht="16.5" thickBot="1">
      <c r="A191" s="36">
        <v>7</v>
      </c>
      <c r="B191" s="60" t="s">
        <v>16</v>
      </c>
      <c r="C191" s="61">
        <f>C185+C189+C190</f>
        <v>7512.521999999999</v>
      </c>
      <c r="D191" s="33"/>
    </row>
    <row r="192" spans="1:4" ht="50.25" customHeight="1">
      <c r="A192" s="76"/>
      <c r="B192" s="78"/>
      <c r="C192" s="79"/>
      <c r="D192" s="77"/>
    </row>
    <row r="193" spans="2:4" ht="15">
      <c r="B193" s="64" t="s">
        <v>1</v>
      </c>
      <c r="C193" s="64"/>
      <c r="D193" s="64"/>
    </row>
    <row r="194" spans="2:4" ht="15">
      <c r="B194" s="65" t="s">
        <v>2</v>
      </c>
      <c r="C194" s="65"/>
      <c r="D194" s="30"/>
    </row>
    <row r="195" spans="2:4" ht="18.75">
      <c r="B195" s="66" t="s">
        <v>50</v>
      </c>
      <c r="C195" s="66"/>
      <c r="D195" s="66"/>
    </row>
    <row r="196" spans="2:4" ht="15.75">
      <c r="B196" s="67" t="s">
        <v>3</v>
      </c>
      <c r="C196" s="67"/>
      <c r="D196" s="67"/>
    </row>
    <row r="197" spans="2:4" ht="12.75">
      <c r="B197" s="31"/>
      <c r="C197" s="32"/>
      <c r="D197" s="33"/>
    </row>
    <row r="198" spans="2:4" ht="14.25">
      <c r="B198" s="34"/>
      <c r="C198" s="35"/>
      <c r="D198" s="33"/>
    </row>
    <row r="199" spans="1:4" ht="15.75">
      <c r="A199" s="36"/>
      <c r="B199" s="38" t="s">
        <v>4</v>
      </c>
      <c r="C199" s="48">
        <v>327.19</v>
      </c>
      <c r="D199" s="33"/>
    </row>
    <row r="200" spans="1:4" ht="12.75">
      <c r="A200" s="36"/>
      <c r="B200" s="40" t="s">
        <v>19</v>
      </c>
      <c r="C200" s="44">
        <v>2.79</v>
      </c>
      <c r="D200" s="42"/>
    </row>
    <row r="201" spans="1:4" ht="12.75">
      <c r="A201" s="36"/>
      <c r="B201" s="43" t="s">
        <v>5</v>
      </c>
      <c r="C201" s="44">
        <v>4.78</v>
      </c>
      <c r="D201" s="42"/>
    </row>
    <row r="202" spans="1:4" ht="15.75">
      <c r="A202" s="45">
        <v>1</v>
      </c>
      <c r="B202" s="46" t="s">
        <v>6</v>
      </c>
      <c r="C202" s="47">
        <f>10954.32+18767.64</f>
        <v>29721.96</v>
      </c>
      <c r="D202" s="33"/>
    </row>
    <row r="203" spans="1:4" ht="15.75">
      <c r="A203" s="45">
        <v>2</v>
      </c>
      <c r="B203" s="38" t="s">
        <v>7</v>
      </c>
      <c r="C203" s="48">
        <f>C202-C204</f>
        <v>27944.8</v>
      </c>
      <c r="D203" s="33"/>
    </row>
    <row r="204" spans="1:4" ht="15">
      <c r="A204" s="45">
        <v>3</v>
      </c>
      <c r="B204" s="49" t="s">
        <v>8</v>
      </c>
      <c r="C204" s="47">
        <v>1777.16</v>
      </c>
      <c r="D204" s="33"/>
    </row>
    <row r="205" spans="1:4" ht="31.5">
      <c r="A205" s="45">
        <v>4</v>
      </c>
      <c r="B205" s="50" t="s">
        <v>9</v>
      </c>
      <c r="C205" s="51">
        <f>C206+C207+C208</f>
        <v>4505.0199999999995</v>
      </c>
      <c r="D205" s="33"/>
    </row>
    <row r="206" spans="1:4" ht="26.25">
      <c r="A206" s="52" t="s">
        <v>10</v>
      </c>
      <c r="B206" s="53" t="s">
        <v>11</v>
      </c>
      <c r="C206" s="54">
        <v>1730.22</v>
      </c>
      <c r="D206" s="33"/>
    </row>
    <row r="207" spans="1:4" ht="15.75">
      <c r="A207" s="45" t="s">
        <v>12</v>
      </c>
      <c r="B207" s="55" t="s">
        <v>0</v>
      </c>
      <c r="C207" s="56">
        <v>189.08</v>
      </c>
      <c r="D207" s="33"/>
    </row>
    <row r="208" spans="1:4" ht="15.75">
      <c r="A208" s="45" t="s">
        <v>13</v>
      </c>
      <c r="B208" s="55" t="s">
        <v>49</v>
      </c>
      <c r="C208" s="56">
        <v>2585.72</v>
      </c>
      <c r="D208" s="33"/>
    </row>
    <row r="209" spans="1:4" ht="15.75">
      <c r="A209" s="36">
        <v>5</v>
      </c>
      <c r="B209" s="55" t="s">
        <v>14</v>
      </c>
      <c r="C209" s="58">
        <v>7549.4</v>
      </c>
      <c r="D209" s="33"/>
    </row>
    <row r="210" spans="1:4" ht="16.5" thickBot="1">
      <c r="A210" s="36">
        <v>6</v>
      </c>
      <c r="B210" s="55" t="s">
        <v>15</v>
      </c>
      <c r="C210" s="59">
        <f>C202*0.15</f>
        <v>4458.294</v>
      </c>
      <c r="D210" s="33"/>
    </row>
    <row r="211" spans="1:4" ht="16.5" thickBot="1">
      <c r="A211" s="36">
        <v>7</v>
      </c>
      <c r="B211" s="60" t="s">
        <v>16</v>
      </c>
      <c r="C211" s="61">
        <f>C205+C209+C210</f>
        <v>16512.714</v>
      </c>
      <c r="D211" s="33"/>
    </row>
    <row r="212" ht="47.25" customHeight="1"/>
    <row r="213" spans="2:4" ht="15">
      <c r="B213" s="64" t="s">
        <v>1</v>
      </c>
      <c r="C213" s="64"/>
      <c r="D213" s="64"/>
    </row>
    <row r="214" spans="2:4" ht="15">
      <c r="B214" s="65" t="s">
        <v>2</v>
      </c>
      <c r="C214" s="65"/>
      <c r="D214" s="30"/>
    </row>
    <row r="215" spans="2:4" ht="18.75">
      <c r="B215" s="66" t="s">
        <v>51</v>
      </c>
      <c r="C215" s="66"/>
      <c r="D215" s="66"/>
    </row>
    <row r="216" spans="2:4" ht="15.75">
      <c r="B216" s="67" t="s">
        <v>3</v>
      </c>
      <c r="C216" s="67"/>
      <c r="D216" s="67"/>
    </row>
    <row r="217" spans="2:4" ht="12.75">
      <c r="B217" s="31"/>
      <c r="C217" s="32"/>
      <c r="D217" s="33"/>
    </row>
    <row r="218" spans="2:4" ht="14.25">
      <c r="B218" s="34"/>
      <c r="C218" s="35"/>
      <c r="D218" s="33"/>
    </row>
    <row r="219" spans="1:4" ht="15.75">
      <c r="A219" s="36"/>
      <c r="B219" s="38" t="s">
        <v>4</v>
      </c>
      <c r="C219" s="48">
        <v>1276.4</v>
      </c>
      <c r="D219" s="33"/>
    </row>
    <row r="220" spans="1:4" ht="12.75">
      <c r="A220" s="36"/>
      <c r="B220" s="40" t="s">
        <v>19</v>
      </c>
      <c r="C220" s="44">
        <v>4.64</v>
      </c>
      <c r="D220" s="42"/>
    </row>
    <row r="221" spans="1:4" ht="12.75">
      <c r="A221" s="36"/>
      <c r="B221" s="43" t="s">
        <v>5</v>
      </c>
      <c r="C221" s="44">
        <v>7.97</v>
      </c>
      <c r="D221" s="42"/>
    </row>
    <row r="222" spans="1:4" ht="15.75">
      <c r="A222" s="45">
        <v>1</v>
      </c>
      <c r="B222" s="46" t="s">
        <v>6</v>
      </c>
      <c r="C222" s="47">
        <f>71070.03+122074.86</f>
        <v>193144.89</v>
      </c>
      <c r="D222" s="33"/>
    </row>
    <row r="223" spans="1:4" ht="15.75">
      <c r="A223" s="45">
        <v>2</v>
      </c>
      <c r="B223" s="38" t="s">
        <v>7</v>
      </c>
      <c r="C223" s="48">
        <f>C222-C224</f>
        <v>180321.5</v>
      </c>
      <c r="D223" s="33"/>
    </row>
    <row r="224" spans="1:4" ht="15">
      <c r="A224" s="45">
        <v>3</v>
      </c>
      <c r="B224" s="49" t="s">
        <v>8</v>
      </c>
      <c r="C224" s="47">
        <v>12823.39</v>
      </c>
      <c r="D224" s="33"/>
    </row>
    <row r="225" spans="1:4" ht="31.5">
      <c r="A225" s="45">
        <v>4</v>
      </c>
      <c r="B225" s="50" t="s">
        <v>9</v>
      </c>
      <c r="C225" s="51">
        <f>C226+C227+C228+C229</f>
        <v>70399.73999999999</v>
      </c>
      <c r="D225" s="33"/>
    </row>
    <row r="226" spans="1:4" ht="26.25">
      <c r="A226" s="52" t="s">
        <v>10</v>
      </c>
      <c r="B226" s="53" t="s">
        <v>34</v>
      </c>
      <c r="C226" s="54">
        <v>34924.04</v>
      </c>
      <c r="D226" s="33"/>
    </row>
    <row r="227" spans="1:4" ht="15.75">
      <c r="A227" s="45" t="s">
        <v>12</v>
      </c>
      <c r="B227" s="55" t="s">
        <v>52</v>
      </c>
      <c r="C227" s="56">
        <v>4203.7</v>
      </c>
      <c r="D227" s="33"/>
    </row>
    <row r="228" spans="1:4" ht="15.75">
      <c r="A228" s="45" t="s">
        <v>13</v>
      </c>
      <c r="B228" s="55" t="s">
        <v>0</v>
      </c>
      <c r="C228" s="56">
        <v>1383.38</v>
      </c>
      <c r="D228" s="33"/>
    </row>
    <row r="229" spans="1:4" ht="15.75">
      <c r="A229" s="45" t="s">
        <v>22</v>
      </c>
      <c r="B229" s="55" t="s">
        <v>28</v>
      </c>
      <c r="C229" s="56">
        <v>29888.62</v>
      </c>
      <c r="D229" s="33"/>
    </row>
    <row r="230" spans="1:4" ht="15.75">
      <c r="A230" s="45">
        <v>5</v>
      </c>
      <c r="B230" s="57" t="s">
        <v>53</v>
      </c>
      <c r="C230" s="56">
        <v>4015</v>
      </c>
      <c r="D230" s="33"/>
    </row>
    <row r="231" spans="1:4" ht="15.75">
      <c r="A231" s="45">
        <v>6</v>
      </c>
      <c r="B231" s="55" t="s">
        <v>37</v>
      </c>
      <c r="C231" s="58">
        <f>60876.86+63001.31</f>
        <v>123878.17</v>
      </c>
      <c r="D231" s="33"/>
    </row>
    <row r="232" spans="1:4" ht="16.5" thickBot="1">
      <c r="A232" s="45">
        <v>7</v>
      </c>
      <c r="B232" s="55" t="s">
        <v>15</v>
      </c>
      <c r="C232" s="59">
        <f>C222*0.15</f>
        <v>28971.733500000002</v>
      </c>
      <c r="D232" s="33"/>
    </row>
    <row r="233" spans="1:4" ht="16.5" thickBot="1">
      <c r="A233" s="45">
        <v>8</v>
      </c>
      <c r="B233" s="60" t="s">
        <v>54</v>
      </c>
      <c r="C233" s="61">
        <f>C225+C230+C231+C232</f>
        <v>227264.64349999998</v>
      </c>
      <c r="D233" s="33"/>
    </row>
    <row r="234" ht="47.25" customHeight="1"/>
    <row r="235" spans="2:4" ht="15">
      <c r="B235" s="64" t="s">
        <v>1</v>
      </c>
      <c r="C235" s="64"/>
      <c r="D235" s="64"/>
    </row>
    <row r="236" spans="2:4" ht="15">
      <c r="B236" s="65" t="s">
        <v>2</v>
      </c>
      <c r="C236" s="65"/>
      <c r="D236" s="30"/>
    </row>
    <row r="237" spans="2:4" ht="18.75">
      <c r="B237" s="66" t="s">
        <v>55</v>
      </c>
      <c r="C237" s="66"/>
      <c r="D237" s="66"/>
    </row>
    <row r="238" spans="2:4" ht="15.75">
      <c r="B238" s="67" t="s">
        <v>3</v>
      </c>
      <c r="C238" s="67"/>
      <c r="D238" s="67"/>
    </row>
    <row r="239" spans="2:4" ht="12.75">
      <c r="B239" s="31"/>
      <c r="C239" s="32"/>
      <c r="D239" s="33"/>
    </row>
    <row r="240" spans="2:4" ht="14.25">
      <c r="B240" s="34"/>
      <c r="C240" s="35"/>
      <c r="D240" s="33"/>
    </row>
    <row r="241" spans="1:4" ht="15.75">
      <c r="A241" s="36"/>
      <c r="B241" s="38" t="s">
        <v>4</v>
      </c>
      <c r="C241" s="48">
        <v>354.3</v>
      </c>
      <c r="D241" s="33"/>
    </row>
    <row r="242" spans="1:4" ht="12.75">
      <c r="A242" s="36"/>
      <c r="B242" s="40" t="s">
        <v>19</v>
      </c>
      <c r="C242" s="44">
        <v>3.26</v>
      </c>
      <c r="D242" s="42"/>
    </row>
    <row r="243" spans="1:4" ht="12.75">
      <c r="A243" s="36"/>
      <c r="B243" s="43" t="s">
        <v>5</v>
      </c>
      <c r="C243" s="44">
        <v>5.59</v>
      </c>
      <c r="D243" s="42"/>
    </row>
    <row r="244" spans="1:4" ht="15.75">
      <c r="A244" s="45">
        <v>1</v>
      </c>
      <c r="B244" s="46" t="s">
        <v>6</v>
      </c>
      <c r="C244" s="47">
        <f>13860.96+23767.8</f>
        <v>37628.759999999995</v>
      </c>
      <c r="D244" s="33"/>
    </row>
    <row r="245" spans="1:4" ht="15.75">
      <c r="A245" s="45">
        <v>2</v>
      </c>
      <c r="B245" s="38" t="s">
        <v>7</v>
      </c>
      <c r="C245" s="48">
        <f>C244-C246</f>
        <v>30389.979999999996</v>
      </c>
      <c r="D245" s="33"/>
    </row>
    <row r="246" spans="1:4" ht="15">
      <c r="A246" s="45">
        <v>3</v>
      </c>
      <c r="B246" s="49" t="s">
        <v>8</v>
      </c>
      <c r="C246" s="47">
        <v>7238.78</v>
      </c>
      <c r="D246" s="33"/>
    </row>
    <row r="247" spans="1:4" ht="31.5">
      <c r="A247" s="45">
        <v>4</v>
      </c>
      <c r="B247" s="50" t="s">
        <v>9</v>
      </c>
      <c r="C247" s="51">
        <f>C248+C249+C250+C251</f>
        <v>12159.32</v>
      </c>
      <c r="D247" s="33"/>
    </row>
    <row r="248" spans="1:4" ht="26.25">
      <c r="A248" s="52" t="s">
        <v>10</v>
      </c>
      <c r="B248" s="53" t="s">
        <v>11</v>
      </c>
      <c r="C248" s="54">
        <v>9940.88</v>
      </c>
      <c r="D248" s="33"/>
    </row>
    <row r="249" spans="1:4" ht="15.75">
      <c r="A249" s="45" t="s">
        <v>12</v>
      </c>
      <c r="B249" s="55" t="s">
        <v>0</v>
      </c>
      <c r="C249" s="56">
        <v>203</v>
      </c>
      <c r="D249" s="33"/>
    </row>
    <row r="250" spans="1:4" ht="15.75">
      <c r="A250" s="45" t="s">
        <v>13</v>
      </c>
      <c r="B250" s="55" t="s">
        <v>56</v>
      </c>
      <c r="C250" s="56">
        <v>1615.44</v>
      </c>
      <c r="D250" s="33"/>
    </row>
    <row r="251" spans="1:4" ht="15.75">
      <c r="A251" s="45" t="s">
        <v>22</v>
      </c>
      <c r="B251" s="80" t="s">
        <v>57</v>
      </c>
      <c r="C251" s="48">
        <v>400</v>
      </c>
      <c r="D251" s="33"/>
    </row>
    <row r="252" spans="1:4" ht="15.75">
      <c r="A252" s="36">
        <v>5</v>
      </c>
      <c r="B252" s="55" t="s">
        <v>14</v>
      </c>
      <c r="C252" s="58">
        <v>94711</v>
      </c>
      <c r="D252" s="33"/>
    </row>
    <row r="253" spans="1:4" ht="16.5" thickBot="1">
      <c r="A253" s="36">
        <v>6</v>
      </c>
      <c r="B253" s="55" t="s">
        <v>15</v>
      </c>
      <c r="C253" s="59">
        <f>C244*0.15</f>
        <v>5644.313999999999</v>
      </c>
      <c r="D253" s="33"/>
    </row>
    <row r="254" spans="1:4" ht="16.5" thickBot="1">
      <c r="A254" s="36">
        <v>7</v>
      </c>
      <c r="B254" s="60" t="s">
        <v>16</v>
      </c>
      <c r="C254" s="61">
        <f>C247+C252+C253</f>
        <v>112514.634</v>
      </c>
      <c r="D254" s="33"/>
    </row>
    <row r="255" ht="47.25" customHeight="1"/>
    <row r="256" spans="2:4" ht="15">
      <c r="B256" s="64" t="s">
        <v>1</v>
      </c>
      <c r="C256" s="64"/>
      <c r="D256" s="64"/>
    </row>
    <row r="257" spans="2:4" ht="15">
      <c r="B257" s="65" t="s">
        <v>2</v>
      </c>
      <c r="C257" s="65"/>
      <c r="D257" s="30"/>
    </row>
    <row r="258" spans="2:4" ht="18.75">
      <c r="B258" s="66" t="s">
        <v>58</v>
      </c>
      <c r="C258" s="66"/>
      <c r="D258" s="66"/>
    </row>
    <row r="259" spans="2:4" ht="15.75">
      <c r="B259" s="67" t="s">
        <v>3</v>
      </c>
      <c r="C259" s="67"/>
      <c r="D259" s="67"/>
    </row>
    <row r="260" spans="2:4" ht="12.75">
      <c r="B260" s="31"/>
      <c r="C260" s="32"/>
      <c r="D260" s="33"/>
    </row>
    <row r="261" spans="2:4" ht="14.25">
      <c r="B261" s="34"/>
      <c r="C261" s="35"/>
      <c r="D261" s="33"/>
    </row>
    <row r="262" spans="1:4" ht="15.75">
      <c r="A262" s="36"/>
      <c r="B262" s="38" t="s">
        <v>4</v>
      </c>
      <c r="C262" s="48">
        <v>368.5</v>
      </c>
      <c r="D262" s="33"/>
    </row>
    <row r="263" spans="1:4" ht="12.75">
      <c r="A263" s="36"/>
      <c r="B263" s="40" t="s">
        <v>19</v>
      </c>
      <c r="C263" s="44">
        <v>3.26</v>
      </c>
      <c r="D263" s="42"/>
    </row>
    <row r="264" spans="1:4" ht="12.75">
      <c r="A264" s="36"/>
      <c r="B264" s="43" t="s">
        <v>5</v>
      </c>
      <c r="C264" s="44">
        <v>5.59</v>
      </c>
      <c r="D264" s="42"/>
    </row>
    <row r="265" spans="1:4" ht="15.75">
      <c r="A265" s="45">
        <v>1</v>
      </c>
      <c r="B265" s="46" t="s">
        <v>6</v>
      </c>
      <c r="C265" s="47">
        <f>14415.78+24719.01</f>
        <v>39134.79</v>
      </c>
      <c r="D265" s="33"/>
    </row>
    <row r="266" spans="1:4" ht="15.75">
      <c r="A266" s="45">
        <v>2</v>
      </c>
      <c r="B266" s="38" t="s">
        <v>7</v>
      </c>
      <c r="C266" s="48">
        <f>C265-C267</f>
        <v>34627.06</v>
      </c>
      <c r="D266" s="33"/>
    </row>
    <row r="267" spans="1:4" ht="15">
      <c r="A267" s="45">
        <v>3</v>
      </c>
      <c r="B267" s="49" t="s">
        <v>8</v>
      </c>
      <c r="C267" s="47">
        <v>4507.73</v>
      </c>
      <c r="D267" s="33"/>
    </row>
    <row r="268" spans="1:4" ht="31.5">
      <c r="A268" s="45">
        <v>4</v>
      </c>
      <c r="B268" s="50" t="s">
        <v>9</v>
      </c>
      <c r="C268" s="51">
        <f>C269+C270+C271+C272</f>
        <v>13724.470000000001</v>
      </c>
      <c r="D268" s="33"/>
    </row>
    <row r="269" spans="1:4" ht="26.25">
      <c r="A269" s="52" t="s">
        <v>10</v>
      </c>
      <c r="B269" s="53" t="s">
        <v>11</v>
      </c>
      <c r="C269" s="54">
        <v>11267.03</v>
      </c>
      <c r="D269" s="33"/>
    </row>
    <row r="270" spans="1:4" ht="15.75">
      <c r="A270" s="45" t="s">
        <v>12</v>
      </c>
      <c r="B270" s="55" t="s">
        <v>0</v>
      </c>
      <c r="C270" s="56">
        <v>212.28</v>
      </c>
      <c r="D270" s="33"/>
    </row>
    <row r="271" spans="1:4" ht="15.75">
      <c r="A271" s="45" t="s">
        <v>13</v>
      </c>
      <c r="B271" s="55" t="s">
        <v>59</v>
      </c>
      <c r="C271" s="56">
        <v>645.16</v>
      </c>
      <c r="D271" s="33"/>
    </row>
    <row r="272" spans="1:4" ht="15.75">
      <c r="A272" s="45" t="s">
        <v>22</v>
      </c>
      <c r="B272" s="80" t="s">
        <v>60</v>
      </c>
      <c r="C272" s="48">
        <v>1600</v>
      </c>
      <c r="D272" s="33"/>
    </row>
    <row r="273" spans="1:4" ht="15.75">
      <c r="A273" s="36">
        <v>5</v>
      </c>
      <c r="B273" s="55" t="s">
        <v>14</v>
      </c>
      <c r="C273" s="58">
        <v>115349.32</v>
      </c>
      <c r="D273" s="33"/>
    </row>
    <row r="274" spans="1:4" ht="16.5" thickBot="1">
      <c r="A274" s="36">
        <v>6</v>
      </c>
      <c r="B274" s="55" t="s">
        <v>15</v>
      </c>
      <c r="C274" s="59">
        <f>C265*0.15</f>
        <v>5870.2185</v>
      </c>
      <c r="D274" s="33"/>
    </row>
    <row r="275" spans="1:4" ht="16.5" thickBot="1">
      <c r="A275" s="36">
        <v>7</v>
      </c>
      <c r="B275" s="60" t="s">
        <v>16</v>
      </c>
      <c r="C275" s="61">
        <f>C268+C273+C274</f>
        <v>134944.0085</v>
      </c>
      <c r="D275" s="33"/>
    </row>
    <row r="276" ht="45.75" customHeight="1"/>
    <row r="277" spans="2:4" ht="15">
      <c r="B277" s="64" t="s">
        <v>1</v>
      </c>
      <c r="C277" s="64"/>
      <c r="D277" s="64"/>
    </row>
    <row r="278" spans="2:4" ht="15">
      <c r="B278" s="65" t="s">
        <v>2</v>
      </c>
      <c r="C278" s="65"/>
      <c r="D278" s="30"/>
    </row>
    <row r="279" spans="2:4" ht="18.75">
      <c r="B279" s="66" t="s">
        <v>61</v>
      </c>
      <c r="C279" s="66"/>
      <c r="D279" s="66"/>
    </row>
    <row r="280" spans="2:4" ht="15.75">
      <c r="B280" s="67" t="s">
        <v>3</v>
      </c>
      <c r="C280" s="67"/>
      <c r="D280" s="67"/>
    </row>
    <row r="281" spans="2:4" ht="12.75">
      <c r="B281" s="31"/>
      <c r="C281" s="32"/>
      <c r="D281" s="33"/>
    </row>
    <row r="282" spans="2:4" ht="14.25">
      <c r="B282" s="34"/>
      <c r="C282" s="35"/>
      <c r="D282" s="33"/>
    </row>
    <row r="283" spans="1:4" ht="15.75">
      <c r="A283" s="36"/>
      <c r="B283" s="38" t="s">
        <v>4</v>
      </c>
      <c r="C283" s="48">
        <v>2756.08</v>
      </c>
      <c r="D283" s="33"/>
    </row>
    <row r="284" spans="1:4" ht="12.75">
      <c r="A284" s="36"/>
      <c r="B284" s="40" t="s">
        <v>19</v>
      </c>
      <c r="C284" s="44">
        <v>5.12</v>
      </c>
      <c r="D284" s="42"/>
    </row>
    <row r="285" spans="1:4" ht="12.75">
      <c r="A285" s="36"/>
      <c r="B285" s="43" t="s">
        <v>5</v>
      </c>
      <c r="C285" s="44">
        <v>8.75</v>
      </c>
      <c r="D285" s="42"/>
    </row>
    <row r="286" spans="1:4" ht="15.75">
      <c r="A286" s="45">
        <v>1</v>
      </c>
      <c r="B286" s="46" t="s">
        <v>6</v>
      </c>
      <c r="C286" s="47">
        <v>458721.37</v>
      </c>
      <c r="D286" s="33"/>
    </row>
    <row r="287" spans="1:4" ht="15.75">
      <c r="A287" s="45">
        <v>2</v>
      </c>
      <c r="B287" s="38" t="s">
        <v>7</v>
      </c>
      <c r="C287" s="48">
        <f>C286-C288</f>
        <v>403820.22</v>
      </c>
      <c r="D287" s="33"/>
    </row>
    <row r="288" spans="1:4" ht="15">
      <c r="A288" s="45">
        <v>3</v>
      </c>
      <c r="B288" s="49" t="s">
        <v>8</v>
      </c>
      <c r="C288" s="47">
        <v>54901.15</v>
      </c>
      <c r="D288" s="33"/>
    </row>
    <row r="289" spans="1:4" ht="31.5">
      <c r="A289" s="45">
        <v>4</v>
      </c>
      <c r="B289" s="50" t="s">
        <v>9</v>
      </c>
      <c r="C289" s="51">
        <f>C290+C291+C292+C293</f>
        <v>173758.30000000002</v>
      </c>
      <c r="D289" s="33"/>
    </row>
    <row r="290" spans="1:4" ht="26.25">
      <c r="A290" s="52" t="s">
        <v>10</v>
      </c>
      <c r="B290" s="53" t="s">
        <v>11</v>
      </c>
      <c r="C290" s="54">
        <v>65233.08</v>
      </c>
      <c r="D290" s="33"/>
    </row>
    <row r="291" spans="1:4" ht="15.75">
      <c r="A291" s="45" t="s">
        <v>12</v>
      </c>
      <c r="B291" s="55" t="s">
        <v>0</v>
      </c>
      <c r="C291" s="56">
        <v>1713.6</v>
      </c>
      <c r="D291" s="33"/>
    </row>
    <row r="292" spans="1:4" ht="15.75">
      <c r="A292" s="45" t="s">
        <v>13</v>
      </c>
      <c r="B292" s="55" t="s">
        <v>62</v>
      </c>
      <c r="C292" s="56">
        <v>19187.16</v>
      </c>
      <c r="D292" s="33"/>
    </row>
    <row r="293" spans="1:4" ht="15.75">
      <c r="A293" s="81" t="s">
        <v>22</v>
      </c>
      <c r="B293" s="55" t="s">
        <v>28</v>
      </c>
      <c r="C293" s="56">
        <v>87624.46</v>
      </c>
      <c r="D293" s="33"/>
    </row>
    <row r="294" spans="1:4" ht="15.75">
      <c r="A294" s="36">
        <v>5</v>
      </c>
      <c r="B294" s="55" t="s">
        <v>14</v>
      </c>
      <c r="C294" s="58">
        <f>78080.42+17325.82</f>
        <v>95406.23999999999</v>
      </c>
      <c r="D294" s="33"/>
    </row>
    <row r="295" spans="1:4" ht="16.5" thickBot="1">
      <c r="A295" s="36">
        <v>6</v>
      </c>
      <c r="B295" s="55" t="s">
        <v>15</v>
      </c>
      <c r="C295" s="59">
        <f>C286*0.15</f>
        <v>68808.2055</v>
      </c>
      <c r="D295" s="33"/>
    </row>
    <row r="296" spans="1:4" ht="16.5" thickBot="1">
      <c r="A296" s="36">
        <v>7</v>
      </c>
      <c r="B296" s="60" t="s">
        <v>16</v>
      </c>
      <c r="C296" s="61">
        <f>C289+C294+C295</f>
        <v>337972.7455</v>
      </c>
      <c r="D296" s="33"/>
    </row>
    <row r="297" ht="47.25" customHeight="1"/>
    <row r="298" spans="2:4" ht="15">
      <c r="B298" s="64" t="s">
        <v>1</v>
      </c>
      <c r="C298" s="64"/>
      <c r="D298" s="64"/>
    </row>
    <row r="299" spans="2:4" ht="15">
      <c r="B299" s="65" t="s">
        <v>2</v>
      </c>
      <c r="C299" s="65"/>
      <c r="D299" s="30"/>
    </row>
    <row r="300" spans="2:4" ht="18.75">
      <c r="B300" s="66" t="s">
        <v>63</v>
      </c>
      <c r="C300" s="66"/>
      <c r="D300" s="66"/>
    </row>
    <row r="301" spans="2:4" ht="15.75">
      <c r="B301" s="67" t="s">
        <v>3</v>
      </c>
      <c r="C301" s="67"/>
      <c r="D301" s="67"/>
    </row>
    <row r="302" spans="2:4" ht="12.75">
      <c r="B302" s="31"/>
      <c r="C302" s="32"/>
      <c r="D302" s="33"/>
    </row>
    <row r="303" spans="2:4" ht="14.25">
      <c r="B303" s="34"/>
      <c r="C303" s="35"/>
      <c r="D303" s="33"/>
    </row>
    <row r="304" spans="1:4" ht="15.75">
      <c r="A304" s="36"/>
      <c r="B304" s="38" t="s">
        <v>4</v>
      </c>
      <c r="C304" s="48">
        <v>2482.8</v>
      </c>
      <c r="D304" s="33"/>
    </row>
    <row r="305" spans="1:4" ht="12.75">
      <c r="A305" s="36"/>
      <c r="B305" s="40" t="s">
        <v>19</v>
      </c>
      <c r="C305" s="44">
        <v>4.64</v>
      </c>
      <c r="D305" s="42"/>
    </row>
    <row r="306" spans="1:4" ht="12.75">
      <c r="A306" s="36"/>
      <c r="B306" s="43" t="s">
        <v>5</v>
      </c>
      <c r="C306" s="44">
        <v>7.97</v>
      </c>
      <c r="D306" s="42"/>
    </row>
    <row r="307" spans="1:4" ht="15.75">
      <c r="A307" s="45">
        <v>1</v>
      </c>
      <c r="B307" s="46" t="s">
        <v>6</v>
      </c>
      <c r="C307" s="47">
        <v>375697.3</v>
      </c>
      <c r="D307" s="33"/>
    </row>
    <row r="308" spans="1:4" ht="15.75">
      <c r="A308" s="45">
        <v>2</v>
      </c>
      <c r="B308" s="75" t="s">
        <v>64</v>
      </c>
      <c r="C308" s="56">
        <v>171547.2</v>
      </c>
      <c r="D308" s="33"/>
    </row>
    <row r="309" spans="1:4" ht="15">
      <c r="A309" s="45">
        <v>3</v>
      </c>
      <c r="B309" s="49" t="s">
        <v>8</v>
      </c>
      <c r="C309" s="47">
        <v>42323.23</v>
      </c>
      <c r="D309" s="33"/>
    </row>
    <row r="310" spans="1:4" ht="15">
      <c r="A310" s="45">
        <v>4</v>
      </c>
      <c r="B310" s="75" t="s">
        <v>65</v>
      </c>
      <c r="C310" s="47">
        <v>118716.39</v>
      </c>
      <c r="D310" s="33"/>
    </row>
    <row r="311" spans="1:4" ht="15.75">
      <c r="A311" s="45">
        <v>5</v>
      </c>
      <c r="B311" s="38" t="s">
        <v>7</v>
      </c>
      <c r="C311" s="48">
        <f>C307+C308-C309-C310</f>
        <v>386204.88</v>
      </c>
      <c r="D311" s="33"/>
    </row>
    <row r="312" spans="1:4" ht="31.5">
      <c r="A312" s="45">
        <v>6</v>
      </c>
      <c r="B312" s="50" t="s">
        <v>9</v>
      </c>
      <c r="C312" s="51">
        <f>C313+C314+C315+C316</f>
        <v>135690.40000000002</v>
      </c>
      <c r="D312" s="33"/>
    </row>
    <row r="313" spans="1:4" ht="26.25">
      <c r="A313" s="52" t="s">
        <v>66</v>
      </c>
      <c r="B313" s="53" t="s">
        <v>11</v>
      </c>
      <c r="C313" s="54">
        <v>58560</v>
      </c>
      <c r="D313" s="33"/>
    </row>
    <row r="314" spans="1:4" ht="15.75">
      <c r="A314" s="45" t="s">
        <v>67</v>
      </c>
      <c r="B314" s="55" t="s">
        <v>0</v>
      </c>
      <c r="C314" s="56">
        <v>343.36</v>
      </c>
      <c r="D314" s="33"/>
    </row>
    <row r="315" spans="1:4" ht="15.75">
      <c r="A315" s="45" t="s">
        <v>68</v>
      </c>
      <c r="B315" s="57" t="s">
        <v>69</v>
      </c>
      <c r="C315" s="56">
        <v>21836.38</v>
      </c>
      <c r="D315" s="33"/>
    </row>
    <row r="316" spans="1:4" ht="15.75">
      <c r="A316" s="45" t="s">
        <v>70</v>
      </c>
      <c r="B316" s="57" t="s">
        <v>71</v>
      </c>
      <c r="C316" s="56">
        <v>54950.66</v>
      </c>
      <c r="D316" s="33"/>
    </row>
    <row r="317" spans="1:4" ht="15.75">
      <c r="A317" s="45">
        <v>7</v>
      </c>
      <c r="B317" s="55" t="s">
        <v>14</v>
      </c>
      <c r="C317" s="48">
        <v>432141.01</v>
      </c>
      <c r="D317" s="33"/>
    </row>
    <row r="318" spans="1:4" ht="16.5" thickBot="1">
      <c r="A318" s="45">
        <v>8</v>
      </c>
      <c r="B318" s="55" t="s">
        <v>15</v>
      </c>
      <c r="C318" s="59">
        <f>C307*0.15</f>
        <v>56354.594999999994</v>
      </c>
      <c r="D318" s="33"/>
    </row>
    <row r="319" spans="1:4" ht="16.5" thickBot="1">
      <c r="A319" s="45">
        <v>9</v>
      </c>
      <c r="B319" s="60" t="s">
        <v>72</v>
      </c>
      <c r="C319" s="61">
        <f>C312+C317+C318</f>
        <v>624186.005</v>
      </c>
      <c r="D319" s="33"/>
    </row>
    <row r="320" ht="46.5" customHeight="1"/>
    <row r="321" spans="2:4" ht="15">
      <c r="B321" s="64" t="s">
        <v>1</v>
      </c>
      <c r="C321" s="64"/>
      <c r="D321" s="64"/>
    </row>
    <row r="322" spans="2:4" ht="15">
      <c r="B322" s="65" t="s">
        <v>2</v>
      </c>
      <c r="C322" s="65"/>
      <c r="D322" s="30"/>
    </row>
    <row r="323" spans="2:4" ht="18.75">
      <c r="B323" s="66" t="s">
        <v>73</v>
      </c>
      <c r="C323" s="66"/>
      <c r="D323" s="66"/>
    </row>
    <row r="324" spans="2:4" ht="15.75">
      <c r="B324" s="67" t="s">
        <v>3</v>
      </c>
      <c r="C324" s="67"/>
      <c r="D324" s="67"/>
    </row>
    <row r="325" spans="2:4" ht="12.75">
      <c r="B325" s="31"/>
      <c r="C325" s="32"/>
      <c r="D325" s="33"/>
    </row>
    <row r="326" spans="2:4" ht="14.25">
      <c r="B326" s="34"/>
      <c r="C326" s="35"/>
      <c r="D326" s="33"/>
    </row>
    <row r="327" spans="1:4" ht="15.75">
      <c r="A327" s="36"/>
      <c r="B327" s="38" t="s">
        <v>4</v>
      </c>
      <c r="C327" s="48">
        <v>288.1</v>
      </c>
      <c r="D327" s="33"/>
    </row>
    <row r="328" spans="1:4" ht="12.75">
      <c r="A328" s="36"/>
      <c r="B328" s="40" t="s">
        <v>19</v>
      </c>
      <c r="C328" s="44">
        <v>4.64</v>
      </c>
      <c r="D328" s="42"/>
    </row>
    <row r="329" spans="1:4" ht="12.75">
      <c r="A329" s="36"/>
      <c r="B329" s="43" t="s">
        <v>5</v>
      </c>
      <c r="C329" s="44">
        <v>7.97</v>
      </c>
      <c r="D329" s="42"/>
    </row>
    <row r="330" spans="1:4" ht="15.75">
      <c r="A330" s="45">
        <v>1</v>
      </c>
      <c r="B330" s="46" t="s">
        <v>6</v>
      </c>
      <c r="C330" s="47">
        <f>16035.84+27544.44</f>
        <v>43580.28</v>
      </c>
      <c r="D330" s="33"/>
    </row>
    <row r="331" spans="1:4" ht="15.75">
      <c r="A331" s="45">
        <v>2</v>
      </c>
      <c r="B331" s="38" t="s">
        <v>7</v>
      </c>
      <c r="C331" s="48">
        <f>(C330+C333)-C332</f>
        <v>60380.28</v>
      </c>
      <c r="D331" s="33"/>
    </row>
    <row r="332" spans="1:4" ht="15">
      <c r="A332" s="45">
        <v>3</v>
      </c>
      <c r="B332" s="49" t="s">
        <v>8</v>
      </c>
      <c r="C332" s="47">
        <v>0</v>
      </c>
      <c r="D332" s="33"/>
    </row>
    <row r="333" spans="1:4" ht="15">
      <c r="A333" s="45">
        <v>4</v>
      </c>
      <c r="B333" s="82" t="s">
        <v>74</v>
      </c>
      <c r="C333" s="47">
        <f>350*4*12</f>
        <v>16800</v>
      </c>
      <c r="D333" s="33"/>
    </row>
    <row r="334" spans="1:4" ht="31.5">
      <c r="A334" s="45">
        <v>5</v>
      </c>
      <c r="B334" s="50" t="s">
        <v>9</v>
      </c>
      <c r="C334" s="51">
        <f>C335+C336+C337</f>
        <v>20967.04</v>
      </c>
      <c r="D334" s="33"/>
    </row>
    <row r="335" spans="1:4" ht="26.25">
      <c r="A335" s="52" t="s">
        <v>75</v>
      </c>
      <c r="B335" s="53" t="s">
        <v>11</v>
      </c>
      <c r="C335" s="54">
        <v>20326.4</v>
      </c>
      <c r="D335" s="33"/>
    </row>
    <row r="336" spans="1:4" ht="15.75">
      <c r="A336" s="45" t="s">
        <v>76</v>
      </c>
      <c r="B336" s="55" t="s">
        <v>0</v>
      </c>
      <c r="C336" s="56">
        <v>168.2</v>
      </c>
      <c r="D336" s="33"/>
    </row>
    <row r="337" spans="1:4" ht="15.75">
      <c r="A337" s="45" t="s">
        <v>77</v>
      </c>
      <c r="B337" s="57" t="s">
        <v>69</v>
      </c>
      <c r="C337" s="56">
        <v>472.44</v>
      </c>
      <c r="D337" s="33"/>
    </row>
    <row r="338" spans="1:4" ht="15.75">
      <c r="A338" s="45">
        <v>6</v>
      </c>
      <c r="B338" s="55" t="s">
        <v>14</v>
      </c>
      <c r="C338" s="58">
        <v>1485.81</v>
      </c>
      <c r="D338" s="33"/>
    </row>
    <row r="339" spans="1:4" ht="16.5" thickBot="1">
      <c r="A339" s="45">
        <v>7</v>
      </c>
      <c r="B339" s="55" t="s">
        <v>15</v>
      </c>
      <c r="C339" s="59">
        <f>C330*0.15</f>
        <v>6537.0419999999995</v>
      </c>
      <c r="D339" s="33"/>
    </row>
    <row r="340" spans="1:4" ht="16.5" thickBot="1">
      <c r="A340" s="45">
        <v>8</v>
      </c>
      <c r="B340" s="60" t="s">
        <v>78</v>
      </c>
      <c r="C340" s="61">
        <f>C334+C338+C339</f>
        <v>28989.892</v>
      </c>
      <c r="D340" s="33"/>
    </row>
    <row r="341" ht="49.5" customHeight="1"/>
    <row r="342" spans="2:4" ht="15">
      <c r="B342" s="64" t="s">
        <v>1</v>
      </c>
      <c r="C342" s="64"/>
      <c r="D342" s="64"/>
    </row>
    <row r="343" spans="2:4" ht="15">
      <c r="B343" s="65" t="s">
        <v>2</v>
      </c>
      <c r="C343" s="65"/>
      <c r="D343" s="30"/>
    </row>
    <row r="344" spans="2:4" ht="18.75">
      <c r="B344" s="66" t="s">
        <v>79</v>
      </c>
      <c r="C344" s="66"/>
      <c r="D344" s="66"/>
    </row>
    <row r="345" spans="2:4" ht="15.75">
      <c r="B345" s="67" t="s">
        <v>3</v>
      </c>
      <c r="C345" s="67"/>
      <c r="D345" s="67"/>
    </row>
    <row r="346" spans="2:4" ht="12.75">
      <c r="B346" s="31"/>
      <c r="C346" s="32"/>
      <c r="D346" s="33"/>
    </row>
    <row r="347" spans="2:4" ht="14.25">
      <c r="B347" s="34"/>
      <c r="C347" s="35"/>
      <c r="D347" s="33"/>
    </row>
    <row r="348" spans="1:4" ht="15.75">
      <c r="A348" s="36"/>
      <c r="B348" s="38" t="s">
        <v>4</v>
      </c>
      <c r="C348" s="48">
        <v>1067.3</v>
      </c>
      <c r="D348" s="33"/>
    </row>
    <row r="349" spans="1:4" ht="12.75">
      <c r="A349" s="36"/>
      <c r="B349" s="40" t="s">
        <v>19</v>
      </c>
      <c r="C349" s="44">
        <v>4.64</v>
      </c>
      <c r="D349" s="42"/>
    </row>
    <row r="350" spans="1:4" ht="12.75">
      <c r="A350" s="36"/>
      <c r="B350" s="43" t="s">
        <v>5</v>
      </c>
      <c r="C350" s="44">
        <v>7.97</v>
      </c>
      <c r="D350" s="42"/>
    </row>
    <row r="351" spans="1:4" ht="15.75">
      <c r="A351" s="45">
        <v>1</v>
      </c>
      <c r="B351" s="46" t="s">
        <v>6</v>
      </c>
      <c r="C351" s="47">
        <v>161539.65</v>
      </c>
      <c r="D351" s="33"/>
    </row>
    <row r="352" spans="1:4" ht="15.75">
      <c r="A352" s="45">
        <v>2</v>
      </c>
      <c r="B352" s="38" t="s">
        <v>7</v>
      </c>
      <c r="C352" s="48">
        <f>C351-C353</f>
        <v>155276.41</v>
      </c>
      <c r="D352" s="33"/>
    </row>
    <row r="353" spans="1:4" ht="15">
      <c r="A353" s="45">
        <v>3</v>
      </c>
      <c r="B353" s="49" t="s">
        <v>8</v>
      </c>
      <c r="C353" s="47">
        <v>6263.24</v>
      </c>
      <c r="D353" s="33"/>
    </row>
    <row r="354" spans="1:4" ht="31.5">
      <c r="A354" s="45">
        <v>4</v>
      </c>
      <c r="B354" s="50" t="s">
        <v>9</v>
      </c>
      <c r="C354" s="51">
        <f>C355+C356+C357</f>
        <v>53959.92</v>
      </c>
      <c r="D354" s="33"/>
    </row>
    <row r="355" spans="1:4" ht="26.25">
      <c r="A355" s="52" t="s">
        <v>10</v>
      </c>
      <c r="B355" s="53" t="s">
        <v>11</v>
      </c>
      <c r="C355" s="54">
        <v>29584.26</v>
      </c>
      <c r="D355" s="33"/>
    </row>
    <row r="356" spans="1:4" ht="15.75">
      <c r="A356" s="45" t="s">
        <v>12</v>
      </c>
      <c r="B356" s="55" t="s">
        <v>0</v>
      </c>
      <c r="C356" s="56">
        <v>443.12</v>
      </c>
      <c r="D356" s="33"/>
    </row>
    <row r="357" spans="1:4" ht="15.75">
      <c r="A357" s="45" t="s">
        <v>13</v>
      </c>
      <c r="B357" s="57" t="s">
        <v>80</v>
      </c>
      <c r="C357" s="56">
        <v>23932.54</v>
      </c>
      <c r="D357" s="33"/>
    </row>
    <row r="358" spans="1:4" ht="15.75">
      <c r="A358" s="36">
        <v>5</v>
      </c>
      <c r="B358" s="55" t="s">
        <v>81</v>
      </c>
      <c r="C358" s="58">
        <v>105143.76</v>
      </c>
      <c r="D358" s="33"/>
    </row>
    <row r="359" spans="1:4" ht="16.5" thickBot="1">
      <c r="A359" s="36">
        <v>6</v>
      </c>
      <c r="B359" s="55" t="s">
        <v>15</v>
      </c>
      <c r="C359" s="59">
        <f>C351*0.15</f>
        <v>24230.9475</v>
      </c>
      <c r="D359" s="33"/>
    </row>
    <row r="360" spans="1:4" ht="16.5" thickBot="1">
      <c r="A360" s="36">
        <v>7</v>
      </c>
      <c r="B360" s="60" t="s">
        <v>16</v>
      </c>
      <c r="C360" s="61">
        <f>C354+C358+C359</f>
        <v>183334.6275</v>
      </c>
      <c r="D360" s="33"/>
    </row>
    <row r="361" ht="47.25" customHeight="1"/>
    <row r="362" spans="2:4" ht="15">
      <c r="B362" s="64" t="s">
        <v>1</v>
      </c>
      <c r="C362" s="64"/>
      <c r="D362" s="64"/>
    </row>
    <row r="363" spans="2:4" ht="15">
      <c r="B363" s="65" t="s">
        <v>2</v>
      </c>
      <c r="C363" s="65"/>
      <c r="D363" s="30"/>
    </row>
    <row r="364" spans="2:4" ht="18.75">
      <c r="B364" s="66" t="s">
        <v>82</v>
      </c>
      <c r="C364" s="66"/>
      <c r="D364" s="66"/>
    </row>
    <row r="365" spans="2:4" ht="15.75">
      <c r="B365" s="67" t="s">
        <v>3</v>
      </c>
      <c r="C365" s="67"/>
      <c r="D365" s="67"/>
    </row>
    <row r="366" spans="2:4" ht="12.75">
      <c r="B366" s="31"/>
      <c r="C366" s="32"/>
      <c r="D366" s="33"/>
    </row>
    <row r="367" spans="2:4" ht="14.25">
      <c r="B367" s="34"/>
      <c r="C367" s="35"/>
      <c r="D367" s="33"/>
    </row>
    <row r="368" spans="1:4" ht="15.75">
      <c r="A368" s="36"/>
      <c r="B368" s="38" t="s">
        <v>4</v>
      </c>
      <c r="C368" s="48">
        <v>1300.66</v>
      </c>
      <c r="D368" s="33"/>
    </row>
    <row r="369" spans="1:4" ht="12.75">
      <c r="A369" s="36"/>
      <c r="B369" s="40" t="s">
        <v>19</v>
      </c>
      <c r="C369" s="44">
        <v>4.64</v>
      </c>
      <c r="D369" s="42"/>
    </row>
    <row r="370" spans="1:4" ht="12.75">
      <c r="A370" s="36"/>
      <c r="B370" s="43" t="s">
        <v>5</v>
      </c>
      <c r="C370" s="44">
        <v>7.97</v>
      </c>
      <c r="D370" s="42"/>
    </row>
    <row r="371" spans="1:4" ht="15.75">
      <c r="A371" s="45">
        <v>1</v>
      </c>
      <c r="B371" s="46" t="s">
        <v>6</v>
      </c>
      <c r="C371" s="47">
        <v>196814.96</v>
      </c>
      <c r="D371" s="33"/>
    </row>
    <row r="372" spans="1:4" ht="15.75">
      <c r="A372" s="45">
        <v>2</v>
      </c>
      <c r="B372" s="38" t="s">
        <v>7</v>
      </c>
      <c r="C372" s="48">
        <f>C371-C373</f>
        <v>179284.5</v>
      </c>
      <c r="D372" s="33"/>
    </row>
    <row r="373" spans="1:4" ht="15">
      <c r="A373" s="45">
        <v>3</v>
      </c>
      <c r="B373" s="49" t="s">
        <v>8</v>
      </c>
      <c r="C373" s="47">
        <v>17530.46</v>
      </c>
      <c r="D373" s="33"/>
    </row>
    <row r="374" spans="1:4" ht="31.5">
      <c r="A374" s="45">
        <v>4</v>
      </c>
      <c r="B374" s="50" t="s">
        <v>9</v>
      </c>
      <c r="C374" s="51">
        <f>C375+C376+C377+C378</f>
        <v>85479.64</v>
      </c>
      <c r="D374" s="33"/>
    </row>
    <row r="375" spans="1:4" ht="26.25">
      <c r="A375" s="52" t="s">
        <v>10</v>
      </c>
      <c r="B375" s="53" t="s">
        <v>11</v>
      </c>
      <c r="C375" s="54">
        <v>30630.77</v>
      </c>
      <c r="D375" s="33"/>
    </row>
    <row r="376" spans="1:4" ht="15.75">
      <c r="A376" s="45" t="s">
        <v>12</v>
      </c>
      <c r="B376" s="55" t="s">
        <v>0</v>
      </c>
      <c r="C376" s="56">
        <v>571.88</v>
      </c>
      <c r="D376" s="33"/>
    </row>
    <row r="377" spans="1:4" ht="15.75">
      <c r="A377" s="45" t="s">
        <v>13</v>
      </c>
      <c r="B377" s="57" t="s">
        <v>69</v>
      </c>
      <c r="C377" s="56">
        <v>8059.42</v>
      </c>
      <c r="D377" s="33"/>
    </row>
    <row r="378" spans="1:4" ht="15.75">
      <c r="A378" s="83" t="s">
        <v>83</v>
      </c>
      <c r="B378" s="57" t="s">
        <v>80</v>
      </c>
      <c r="C378" s="56">
        <v>46217.57</v>
      </c>
      <c r="D378" s="33"/>
    </row>
    <row r="379" spans="1:4" ht="15.75">
      <c r="A379" s="36">
        <v>5</v>
      </c>
      <c r="B379" s="55" t="s">
        <v>14</v>
      </c>
      <c r="C379" s="58">
        <v>144826.82</v>
      </c>
      <c r="D379" s="33"/>
    </row>
    <row r="380" spans="1:4" ht="16.5" thickBot="1">
      <c r="A380" s="36">
        <v>6</v>
      </c>
      <c r="B380" s="55" t="s">
        <v>15</v>
      </c>
      <c r="C380" s="59">
        <f>C371*0.15</f>
        <v>29522.244</v>
      </c>
      <c r="D380" s="33"/>
    </row>
    <row r="381" spans="1:4" ht="16.5" thickBot="1">
      <c r="A381" s="36">
        <v>7</v>
      </c>
      <c r="B381" s="60" t="s">
        <v>16</v>
      </c>
      <c r="C381" s="61">
        <f>C374+C379+C380</f>
        <v>259828.70400000003</v>
      </c>
      <c r="D381" s="33"/>
    </row>
    <row r="382" ht="48.75" customHeight="1"/>
    <row r="383" spans="2:4" ht="15">
      <c r="B383" s="64" t="s">
        <v>1</v>
      </c>
      <c r="C383" s="64"/>
      <c r="D383" s="64"/>
    </row>
    <row r="384" spans="2:4" ht="15">
      <c r="B384" s="65" t="s">
        <v>2</v>
      </c>
      <c r="C384" s="65"/>
      <c r="D384" s="30"/>
    </row>
    <row r="385" spans="2:4" ht="18.75">
      <c r="B385" s="66" t="s">
        <v>84</v>
      </c>
      <c r="C385" s="66"/>
      <c r="D385" s="66"/>
    </row>
    <row r="386" spans="2:4" ht="15.75">
      <c r="B386" s="67" t="s">
        <v>3</v>
      </c>
      <c r="C386" s="67"/>
      <c r="D386" s="67"/>
    </row>
    <row r="387" spans="2:4" ht="12.75">
      <c r="B387" s="31"/>
      <c r="C387" s="32"/>
      <c r="D387" s="33"/>
    </row>
    <row r="388" spans="2:4" ht="14.25">
      <c r="B388" s="34"/>
      <c r="C388" s="35"/>
      <c r="D388" s="33"/>
    </row>
    <row r="389" spans="1:4" ht="15.75">
      <c r="A389" s="36"/>
      <c r="B389" s="38" t="s">
        <v>4</v>
      </c>
      <c r="C389" s="48">
        <v>206.1</v>
      </c>
      <c r="D389" s="33"/>
    </row>
    <row r="390" spans="1:4" ht="12.75">
      <c r="A390" s="36"/>
      <c r="B390" s="40" t="s">
        <v>19</v>
      </c>
      <c r="C390" s="44">
        <v>2.79</v>
      </c>
      <c r="D390" s="42"/>
    </row>
    <row r="391" spans="1:4" ht="12.75">
      <c r="A391" s="36"/>
      <c r="B391" s="43" t="s">
        <v>5</v>
      </c>
      <c r="C391" s="44">
        <v>4.78</v>
      </c>
      <c r="D391" s="42"/>
    </row>
    <row r="392" spans="1:4" ht="15.75">
      <c r="A392" s="45">
        <v>1</v>
      </c>
      <c r="B392" s="46" t="s">
        <v>6</v>
      </c>
      <c r="C392" s="47">
        <v>18722.12</v>
      </c>
      <c r="D392" s="33"/>
    </row>
    <row r="393" spans="1:4" ht="15.75">
      <c r="A393" s="45">
        <v>2</v>
      </c>
      <c r="B393" s="38" t="s">
        <v>7</v>
      </c>
      <c r="C393" s="48">
        <f>C392-C394</f>
        <v>17650.96</v>
      </c>
      <c r="D393" s="33"/>
    </row>
    <row r="394" spans="1:4" ht="15">
      <c r="A394" s="45">
        <v>3</v>
      </c>
      <c r="B394" s="49" t="s">
        <v>8</v>
      </c>
      <c r="C394" s="47">
        <v>1071.16</v>
      </c>
      <c r="D394" s="33"/>
    </row>
    <row r="395" spans="1:4" ht="31.5">
      <c r="A395" s="45">
        <v>4</v>
      </c>
      <c r="B395" s="50" t="s">
        <v>9</v>
      </c>
      <c r="C395" s="51">
        <f>C396+C397</f>
        <v>648.4300000000001</v>
      </c>
      <c r="D395" s="33"/>
    </row>
    <row r="396" spans="1:4" ht="26.25">
      <c r="A396" s="52" t="s">
        <v>10</v>
      </c>
      <c r="B396" s="53" t="s">
        <v>11</v>
      </c>
      <c r="C396" s="54">
        <v>517.35</v>
      </c>
      <c r="D396" s="33"/>
    </row>
    <row r="397" spans="1:4" ht="15.75">
      <c r="A397" s="45" t="s">
        <v>12</v>
      </c>
      <c r="B397" s="55" t="s">
        <v>0</v>
      </c>
      <c r="C397" s="56">
        <v>131.08</v>
      </c>
      <c r="D397" s="33"/>
    </row>
    <row r="398" spans="1:4" ht="15.75">
      <c r="A398" s="36">
        <v>5</v>
      </c>
      <c r="B398" s="55" t="s">
        <v>14</v>
      </c>
      <c r="C398" s="58">
        <v>5478.35</v>
      </c>
      <c r="D398" s="33"/>
    </row>
    <row r="399" spans="1:4" ht="16.5" thickBot="1">
      <c r="A399" s="36">
        <v>6</v>
      </c>
      <c r="B399" s="55" t="s">
        <v>15</v>
      </c>
      <c r="C399" s="59">
        <f>C392*0.15</f>
        <v>2808.3179999999998</v>
      </c>
      <c r="D399" s="33"/>
    </row>
    <row r="400" spans="1:4" ht="16.5" thickBot="1">
      <c r="A400" s="36">
        <v>7</v>
      </c>
      <c r="B400" s="60" t="s">
        <v>16</v>
      </c>
      <c r="C400" s="61">
        <f>C395+C398+C399</f>
        <v>8935.098</v>
      </c>
      <c r="D400" s="33"/>
    </row>
    <row r="401" ht="47.25" customHeight="1"/>
    <row r="402" spans="2:4" ht="15">
      <c r="B402" s="64" t="s">
        <v>1</v>
      </c>
      <c r="C402" s="64"/>
      <c r="D402" s="64"/>
    </row>
    <row r="403" spans="2:4" ht="15">
      <c r="B403" s="65" t="s">
        <v>2</v>
      </c>
      <c r="C403" s="65"/>
      <c r="D403" s="30"/>
    </row>
    <row r="404" spans="2:4" ht="18.75">
      <c r="B404" s="66" t="s">
        <v>85</v>
      </c>
      <c r="C404" s="66"/>
      <c r="D404" s="66"/>
    </row>
    <row r="405" spans="2:4" ht="15.75">
      <c r="B405" s="67" t="s">
        <v>3</v>
      </c>
      <c r="C405" s="67"/>
      <c r="D405" s="67"/>
    </row>
    <row r="406" spans="2:4" ht="12.75">
      <c r="B406" s="31"/>
      <c r="C406" s="32"/>
      <c r="D406" s="33"/>
    </row>
    <row r="407" spans="2:4" ht="14.25">
      <c r="B407" s="34"/>
      <c r="C407" s="35"/>
      <c r="D407" s="33"/>
    </row>
    <row r="408" spans="1:4" ht="15.75">
      <c r="A408" s="36"/>
      <c r="B408" s="38" t="s">
        <v>4</v>
      </c>
      <c r="C408" s="48">
        <v>384.06</v>
      </c>
      <c r="D408" s="33"/>
    </row>
    <row r="409" spans="1:4" ht="12.75">
      <c r="A409" s="36"/>
      <c r="B409" s="40" t="s">
        <v>19</v>
      </c>
      <c r="C409" s="44">
        <v>2.79</v>
      </c>
      <c r="D409" s="42"/>
    </row>
    <row r="410" spans="1:4" ht="12.75">
      <c r="A410" s="36"/>
      <c r="B410" s="43" t="s">
        <v>5</v>
      </c>
      <c r="C410" s="44">
        <v>4.78</v>
      </c>
      <c r="D410" s="42"/>
    </row>
    <row r="411" spans="1:4" ht="15.75">
      <c r="A411" s="45">
        <v>1</v>
      </c>
      <c r="B411" s="46" t="s">
        <v>6</v>
      </c>
      <c r="C411" s="47">
        <v>34888.01</v>
      </c>
      <c r="D411" s="33"/>
    </row>
    <row r="412" spans="1:4" ht="15.75">
      <c r="A412" s="45">
        <v>2</v>
      </c>
      <c r="B412" s="38" t="s">
        <v>7</v>
      </c>
      <c r="C412" s="48">
        <f>C411-C413</f>
        <v>32968.8</v>
      </c>
      <c r="D412" s="33"/>
    </row>
    <row r="413" spans="1:4" ht="15">
      <c r="A413" s="45">
        <v>3</v>
      </c>
      <c r="B413" s="49" t="s">
        <v>8</v>
      </c>
      <c r="C413" s="47">
        <v>1919.21</v>
      </c>
      <c r="D413" s="33"/>
    </row>
    <row r="414" spans="1:4" ht="31.5">
      <c r="A414" s="45">
        <v>4</v>
      </c>
      <c r="B414" s="50" t="s">
        <v>9</v>
      </c>
      <c r="C414" s="51">
        <f>C415+C416+C417</f>
        <v>2993.96</v>
      </c>
      <c r="D414" s="33"/>
    </row>
    <row r="415" spans="1:4" ht="26.25">
      <c r="A415" s="52" t="s">
        <v>10</v>
      </c>
      <c r="B415" s="53" t="s">
        <v>11</v>
      </c>
      <c r="C415" s="54">
        <v>583.8</v>
      </c>
      <c r="D415" s="33"/>
    </row>
    <row r="416" spans="1:4" ht="15.75">
      <c r="A416" s="45" t="s">
        <v>12</v>
      </c>
      <c r="B416" s="55" t="s">
        <v>0</v>
      </c>
      <c r="C416" s="56">
        <v>230.84</v>
      </c>
      <c r="D416" s="33"/>
    </row>
    <row r="417" spans="1:4" ht="15.75">
      <c r="A417" s="45" t="s">
        <v>13</v>
      </c>
      <c r="B417" s="57" t="s">
        <v>69</v>
      </c>
      <c r="C417" s="73">
        <v>2179.32</v>
      </c>
      <c r="D417" s="33"/>
    </row>
    <row r="418" spans="1:4" ht="15.75">
      <c r="A418" s="36">
        <v>5</v>
      </c>
      <c r="B418" s="55" t="s">
        <v>14</v>
      </c>
      <c r="C418" s="58">
        <v>42807.72</v>
      </c>
      <c r="D418" s="33"/>
    </row>
    <row r="419" spans="1:4" ht="16.5" thickBot="1">
      <c r="A419" s="36">
        <v>6</v>
      </c>
      <c r="B419" s="55" t="s">
        <v>15</v>
      </c>
      <c r="C419" s="59">
        <f>C411*0.15</f>
        <v>5233.2015</v>
      </c>
      <c r="D419" s="33"/>
    </row>
    <row r="420" spans="1:4" ht="16.5" thickBot="1">
      <c r="A420" s="36">
        <v>7</v>
      </c>
      <c r="B420" s="60" t="s">
        <v>16</v>
      </c>
      <c r="C420" s="61">
        <f>C414+C418+C419</f>
        <v>51034.8815</v>
      </c>
      <c r="D420" s="33"/>
    </row>
    <row r="421" ht="45" customHeight="1"/>
    <row r="422" spans="2:4" ht="15">
      <c r="B422" s="64" t="s">
        <v>1</v>
      </c>
      <c r="C422" s="64"/>
      <c r="D422" s="64"/>
    </row>
    <row r="423" spans="2:4" ht="15">
      <c r="B423" s="65" t="s">
        <v>2</v>
      </c>
      <c r="C423" s="65"/>
      <c r="D423" s="30"/>
    </row>
    <row r="424" spans="2:4" ht="18.75">
      <c r="B424" s="66" t="s">
        <v>86</v>
      </c>
      <c r="C424" s="66"/>
      <c r="D424" s="66"/>
    </row>
    <row r="425" spans="2:4" ht="15.75">
      <c r="B425" s="67" t="s">
        <v>3</v>
      </c>
      <c r="C425" s="67"/>
      <c r="D425" s="67"/>
    </row>
    <row r="426" spans="2:4" ht="12.75">
      <c r="B426" s="31"/>
      <c r="C426" s="32"/>
      <c r="D426" s="33"/>
    </row>
    <row r="427" spans="2:4" ht="14.25">
      <c r="B427" s="34"/>
      <c r="C427" s="35"/>
      <c r="D427" s="33"/>
    </row>
    <row r="428" spans="1:4" ht="15.75">
      <c r="A428" s="36"/>
      <c r="B428" s="38" t="s">
        <v>4</v>
      </c>
      <c r="C428" s="48">
        <v>340</v>
      </c>
      <c r="D428" s="33"/>
    </row>
    <row r="429" spans="1:4" ht="12.75">
      <c r="A429" s="36"/>
      <c r="B429" s="40" t="s">
        <v>19</v>
      </c>
      <c r="C429" s="44">
        <v>3.26</v>
      </c>
      <c r="D429" s="42"/>
    </row>
    <row r="430" spans="1:4" ht="12.75">
      <c r="A430" s="36"/>
      <c r="B430" s="43" t="s">
        <v>5</v>
      </c>
      <c r="C430" s="44">
        <v>5.59</v>
      </c>
      <c r="D430" s="42"/>
    </row>
    <row r="431" spans="1:4" ht="15.75">
      <c r="A431" s="45">
        <v>1</v>
      </c>
      <c r="B431" s="46" t="s">
        <v>6</v>
      </c>
      <c r="C431" s="47">
        <v>36108.12</v>
      </c>
      <c r="D431" s="33"/>
    </row>
    <row r="432" spans="1:4" ht="15.75">
      <c r="A432" s="45">
        <v>2</v>
      </c>
      <c r="B432" s="38" t="s">
        <v>7</v>
      </c>
      <c r="C432" s="48">
        <f>C431-C433</f>
        <v>32549.690000000002</v>
      </c>
      <c r="D432" s="33"/>
    </row>
    <row r="433" spans="1:4" ht="15">
      <c r="A433" s="45">
        <v>3</v>
      </c>
      <c r="B433" s="49" t="s">
        <v>8</v>
      </c>
      <c r="C433" s="47">
        <v>3558.43</v>
      </c>
      <c r="D433" s="33"/>
    </row>
    <row r="434" spans="1:4" ht="31.5">
      <c r="A434" s="45">
        <v>4</v>
      </c>
      <c r="B434" s="50" t="s">
        <v>9</v>
      </c>
      <c r="C434" s="51">
        <f>C435+C436+C437</f>
        <v>13729.169999999998</v>
      </c>
      <c r="D434" s="33"/>
    </row>
    <row r="435" spans="1:4" ht="26.25">
      <c r="A435" s="52" t="s">
        <v>10</v>
      </c>
      <c r="B435" s="53" t="s">
        <v>11</v>
      </c>
      <c r="C435" s="54">
        <v>12377.31</v>
      </c>
      <c r="D435" s="33"/>
    </row>
    <row r="436" spans="1:4" ht="15.75">
      <c r="A436" s="45" t="s">
        <v>12</v>
      </c>
      <c r="B436" s="55" t="s">
        <v>0</v>
      </c>
      <c r="C436" s="56">
        <v>147.9</v>
      </c>
      <c r="D436" s="33"/>
    </row>
    <row r="437" spans="1:4" ht="15.75">
      <c r="A437" s="45" t="s">
        <v>13</v>
      </c>
      <c r="B437" s="57" t="s">
        <v>69</v>
      </c>
      <c r="C437" s="73">
        <v>1203.96</v>
      </c>
      <c r="D437" s="33"/>
    </row>
    <row r="438" spans="1:4" ht="15.75">
      <c r="A438" s="36">
        <v>5</v>
      </c>
      <c r="B438" s="55" t="s">
        <v>14</v>
      </c>
      <c r="C438" s="58">
        <v>10360.07</v>
      </c>
      <c r="D438" s="33"/>
    </row>
    <row r="439" spans="1:4" ht="16.5" thickBot="1">
      <c r="A439" s="36">
        <v>6</v>
      </c>
      <c r="B439" s="55" t="s">
        <v>15</v>
      </c>
      <c r="C439" s="59">
        <f>C431*0.15</f>
        <v>5416.218</v>
      </c>
      <c r="D439" s="33"/>
    </row>
    <row r="440" spans="1:4" ht="16.5" thickBot="1">
      <c r="A440" s="36">
        <v>7</v>
      </c>
      <c r="B440" s="60" t="s">
        <v>16</v>
      </c>
      <c r="C440" s="61">
        <f>C434+C438+C439</f>
        <v>29505.458</v>
      </c>
      <c r="D440" s="33"/>
    </row>
    <row r="441" ht="47.25" customHeight="1"/>
    <row r="442" spans="1:4" s="76" customFormat="1" ht="15">
      <c r="A442"/>
      <c r="B442" s="64" t="s">
        <v>1</v>
      </c>
      <c r="C442" s="64"/>
      <c r="D442" s="64"/>
    </row>
    <row r="443" spans="1:4" s="76" customFormat="1" ht="15">
      <c r="A443"/>
      <c r="B443" s="65" t="s">
        <v>2</v>
      </c>
      <c r="C443" s="65"/>
      <c r="D443" s="30"/>
    </row>
    <row r="444" spans="1:4" s="76" customFormat="1" ht="18.75">
      <c r="A444"/>
      <c r="B444" s="66" t="s">
        <v>87</v>
      </c>
      <c r="C444" s="66"/>
      <c r="D444" s="66"/>
    </row>
    <row r="445" spans="1:4" s="76" customFormat="1" ht="15.75">
      <c r="A445"/>
      <c r="B445" s="67" t="s">
        <v>3</v>
      </c>
      <c r="C445" s="67"/>
      <c r="D445" s="67"/>
    </row>
    <row r="446" spans="1:4" s="76" customFormat="1" ht="12.75">
      <c r="A446"/>
      <c r="B446" s="31"/>
      <c r="C446" s="32"/>
      <c r="D446" s="33"/>
    </row>
    <row r="447" spans="1:4" s="76" customFormat="1" ht="14.25">
      <c r="A447"/>
      <c r="B447" s="34"/>
      <c r="C447" s="35"/>
      <c r="D447" s="33"/>
    </row>
    <row r="448" spans="1:4" s="76" customFormat="1" ht="15.75">
      <c r="A448" s="36"/>
      <c r="B448" s="38" t="s">
        <v>4</v>
      </c>
      <c r="C448" s="48">
        <v>527.55</v>
      </c>
      <c r="D448" s="33"/>
    </row>
    <row r="449" spans="1:4" s="76" customFormat="1" ht="12.75">
      <c r="A449" s="36"/>
      <c r="B449" s="40" t="s">
        <v>19</v>
      </c>
      <c r="C449" s="44">
        <v>2.79</v>
      </c>
      <c r="D449" s="42"/>
    </row>
    <row r="450" spans="1:4" s="76" customFormat="1" ht="12.75">
      <c r="A450" s="36"/>
      <c r="B450" s="43" t="s">
        <v>5</v>
      </c>
      <c r="C450" s="44">
        <v>4.78</v>
      </c>
      <c r="D450" s="42"/>
    </row>
    <row r="451" spans="1:4" s="76" customFormat="1" ht="15.75">
      <c r="A451" s="45">
        <v>1</v>
      </c>
      <c r="B451" s="46" t="s">
        <v>6</v>
      </c>
      <c r="C451" s="47">
        <v>47922.44</v>
      </c>
      <c r="D451" s="33"/>
    </row>
    <row r="452" spans="1:4" s="76" customFormat="1" ht="15.75">
      <c r="A452" s="45">
        <v>2</v>
      </c>
      <c r="B452" s="72" t="s">
        <v>88</v>
      </c>
      <c r="C452" s="48">
        <v>45000</v>
      </c>
      <c r="D452" s="33"/>
    </row>
    <row r="453" spans="1:4" s="76" customFormat="1" ht="15">
      <c r="A453" s="45">
        <v>3</v>
      </c>
      <c r="B453" s="49" t="s">
        <v>8</v>
      </c>
      <c r="C453" s="47">
        <v>14100</v>
      </c>
      <c r="D453" s="33"/>
    </row>
    <row r="454" spans="1:4" s="76" customFormat="1" ht="15.75">
      <c r="A454" s="45">
        <v>4</v>
      </c>
      <c r="B454" s="75" t="s">
        <v>65</v>
      </c>
      <c r="C454" s="56">
        <v>13420</v>
      </c>
      <c r="D454" s="33"/>
    </row>
    <row r="455" spans="1:4" s="76" customFormat="1" ht="15.75">
      <c r="A455" s="45">
        <v>5</v>
      </c>
      <c r="B455" s="38" t="s">
        <v>7</v>
      </c>
      <c r="C455" s="48">
        <f>C451+C452-C453-C454</f>
        <v>65402.44</v>
      </c>
      <c r="D455" s="33"/>
    </row>
    <row r="456" spans="1:4" s="76" customFormat="1" ht="31.5">
      <c r="A456" s="45">
        <v>6</v>
      </c>
      <c r="B456" s="50" t="s">
        <v>9</v>
      </c>
      <c r="C456" s="51">
        <f>C457+C458+C459</f>
        <v>9012.97</v>
      </c>
      <c r="D456" s="33"/>
    </row>
    <row r="457" spans="1:4" s="76" customFormat="1" ht="26.25">
      <c r="A457" s="52" t="s">
        <v>66</v>
      </c>
      <c r="B457" s="53" t="s">
        <v>11</v>
      </c>
      <c r="C457" s="54">
        <v>2157.45</v>
      </c>
      <c r="D457" s="33"/>
    </row>
    <row r="458" spans="1:4" s="76" customFormat="1" ht="15.75">
      <c r="A458" s="45" t="s">
        <v>67</v>
      </c>
      <c r="B458" s="55" t="s">
        <v>0</v>
      </c>
      <c r="C458" s="56">
        <v>307.4</v>
      </c>
      <c r="D458" s="33"/>
    </row>
    <row r="459" spans="1:4" s="76" customFormat="1" ht="15.75">
      <c r="A459" s="45" t="s">
        <v>68</v>
      </c>
      <c r="B459" s="57" t="s">
        <v>69</v>
      </c>
      <c r="C459" s="56">
        <v>6548.12</v>
      </c>
      <c r="D459" s="33"/>
    </row>
    <row r="460" spans="1:4" s="76" customFormat="1" ht="15.75">
      <c r="A460" s="45">
        <v>7</v>
      </c>
      <c r="B460" s="55" t="s">
        <v>14</v>
      </c>
      <c r="C460" s="48">
        <v>95530.03</v>
      </c>
      <c r="D460" s="33"/>
    </row>
    <row r="461" spans="1:4" s="76" customFormat="1" ht="16.5" thickBot="1">
      <c r="A461" s="45">
        <v>8</v>
      </c>
      <c r="B461" s="55" t="s">
        <v>15</v>
      </c>
      <c r="C461" s="59">
        <f>C451*0.15</f>
        <v>7188.366</v>
      </c>
      <c r="D461" s="33"/>
    </row>
    <row r="462" spans="1:4" s="76" customFormat="1" ht="16.5" thickBot="1">
      <c r="A462" s="45">
        <v>9</v>
      </c>
      <c r="B462" s="60" t="s">
        <v>72</v>
      </c>
      <c r="C462" s="61">
        <f>C456+C460+C461</f>
        <v>111731.366</v>
      </c>
      <c r="D462" s="33"/>
    </row>
    <row r="463" ht="48" customHeight="1"/>
    <row r="464" spans="2:4" ht="15">
      <c r="B464" s="64" t="s">
        <v>1</v>
      </c>
      <c r="C464" s="64"/>
      <c r="D464" s="64"/>
    </row>
    <row r="465" spans="2:4" ht="15">
      <c r="B465" s="65" t="s">
        <v>2</v>
      </c>
      <c r="C465" s="65"/>
      <c r="D465" s="30"/>
    </row>
    <row r="466" spans="2:4" ht="18.75">
      <c r="B466" s="66" t="s">
        <v>89</v>
      </c>
      <c r="C466" s="66"/>
      <c r="D466" s="66"/>
    </row>
    <row r="467" spans="2:4" ht="15.75">
      <c r="B467" s="67" t="s">
        <v>3</v>
      </c>
      <c r="C467" s="67"/>
      <c r="D467" s="67"/>
    </row>
    <row r="468" spans="2:4" ht="12.75">
      <c r="B468" s="31"/>
      <c r="C468" s="32"/>
      <c r="D468" s="33"/>
    </row>
    <row r="469" spans="2:4" ht="14.25">
      <c r="B469" s="34"/>
      <c r="C469" s="35"/>
      <c r="D469" s="33"/>
    </row>
    <row r="470" spans="1:4" ht="15.75">
      <c r="A470" s="36"/>
      <c r="B470" s="38" t="s">
        <v>4</v>
      </c>
      <c r="C470" s="48">
        <v>513</v>
      </c>
      <c r="D470" s="33"/>
    </row>
    <row r="471" spans="1:4" ht="12.75">
      <c r="A471" s="36"/>
      <c r="B471" s="40" t="s">
        <v>19</v>
      </c>
      <c r="C471" s="44">
        <v>2.79</v>
      </c>
      <c r="D471" s="42"/>
    </row>
    <row r="472" spans="1:4" ht="12.75">
      <c r="A472" s="36"/>
      <c r="B472" s="43" t="s">
        <v>5</v>
      </c>
      <c r="C472" s="44">
        <v>4.78</v>
      </c>
      <c r="D472" s="42"/>
    </row>
    <row r="473" spans="1:4" ht="15.75">
      <c r="A473" s="45">
        <v>1</v>
      </c>
      <c r="B473" s="46" t="s">
        <v>6</v>
      </c>
      <c r="C473" s="47">
        <v>46591.84</v>
      </c>
      <c r="D473" s="33"/>
    </row>
    <row r="474" spans="1:4" ht="15.75">
      <c r="A474" s="45">
        <v>2</v>
      </c>
      <c r="B474" s="38" t="s">
        <v>7</v>
      </c>
      <c r="C474" s="48">
        <f>C473-C475</f>
        <v>39402.81</v>
      </c>
      <c r="D474" s="33"/>
    </row>
    <row r="475" spans="1:4" ht="15">
      <c r="A475" s="45">
        <v>3</v>
      </c>
      <c r="B475" s="49" t="s">
        <v>8</v>
      </c>
      <c r="C475" s="47">
        <v>7189.03</v>
      </c>
      <c r="D475" s="33"/>
    </row>
    <row r="476" spans="1:4" ht="31.5">
      <c r="A476" s="45">
        <v>4</v>
      </c>
      <c r="B476" s="50" t="s">
        <v>9</v>
      </c>
      <c r="C476" s="51">
        <f>C477+C478+C479+C480</f>
        <v>7063.27</v>
      </c>
      <c r="D476" s="33"/>
    </row>
    <row r="477" spans="1:4" ht="26.25">
      <c r="A477" s="52" t="s">
        <v>10</v>
      </c>
      <c r="B477" s="53" t="s">
        <v>11</v>
      </c>
      <c r="C477" s="54">
        <v>1270.42</v>
      </c>
      <c r="D477" s="33"/>
    </row>
    <row r="478" spans="1:4" ht="15.75">
      <c r="A478" s="45" t="s">
        <v>12</v>
      </c>
      <c r="B478" s="55" t="s">
        <v>0</v>
      </c>
      <c r="C478" s="56">
        <v>330</v>
      </c>
      <c r="D478" s="33"/>
    </row>
    <row r="479" spans="1:4" ht="15.75">
      <c r="A479" s="45" t="s">
        <v>13</v>
      </c>
      <c r="B479" s="57" t="s">
        <v>69</v>
      </c>
      <c r="C479" s="73">
        <v>4996.18</v>
      </c>
      <c r="D479" s="33"/>
    </row>
    <row r="480" spans="1:4" ht="15.75">
      <c r="A480" s="45" t="s">
        <v>22</v>
      </c>
      <c r="B480" s="57" t="s">
        <v>90</v>
      </c>
      <c r="C480" s="56">
        <v>466.67</v>
      </c>
      <c r="D480" s="33"/>
    </row>
    <row r="481" spans="1:4" ht="15.75">
      <c r="A481" s="36">
        <v>5</v>
      </c>
      <c r="B481" s="55" t="s">
        <v>14</v>
      </c>
      <c r="C481" s="58">
        <v>8854.19</v>
      </c>
      <c r="D481" s="33"/>
    </row>
    <row r="482" spans="1:4" ht="16.5" thickBot="1">
      <c r="A482" s="36">
        <v>6</v>
      </c>
      <c r="B482" s="55" t="s">
        <v>15</v>
      </c>
      <c r="C482" s="59">
        <f>C473*0.15</f>
        <v>6988.775999999999</v>
      </c>
      <c r="D482" s="33"/>
    </row>
    <row r="483" spans="1:4" ht="16.5" thickBot="1">
      <c r="A483" s="36">
        <v>7</v>
      </c>
      <c r="B483" s="60" t="s">
        <v>16</v>
      </c>
      <c r="C483" s="61">
        <f>C476+C481+C482</f>
        <v>22906.236</v>
      </c>
      <c r="D483" s="33"/>
    </row>
    <row r="484" ht="46.5" customHeight="1"/>
    <row r="485" spans="2:4" ht="15">
      <c r="B485" s="64" t="s">
        <v>1</v>
      </c>
      <c r="C485" s="64"/>
      <c r="D485" s="64"/>
    </row>
    <row r="486" spans="2:4" ht="15">
      <c r="B486" s="65" t="s">
        <v>2</v>
      </c>
      <c r="C486" s="65"/>
      <c r="D486" s="30"/>
    </row>
    <row r="487" spans="2:4" ht="18.75">
      <c r="B487" s="66" t="s">
        <v>91</v>
      </c>
      <c r="C487" s="66"/>
      <c r="D487" s="66"/>
    </row>
    <row r="488" spans="2:4" ht="15.75">
      <c r="B488" s="67" t="s">
        <v>3</v>
      </c>
      <c r="C488" s="67"/>
      <c r="D488" s="67"/>
    </row>
    <row r="489" spans="2:4" ht="12.75">
      <c r="B489" s="31"/>
      <c r="C489" s="32"/>
      <c r="D489" s="33"/>
    </row>
    <row r="490" spans="2:4" ht="14.25">
      <c r="B490" s="34"/>
      <c r="C490" s="35"/>
      <c r="D490" s="33"/>
    </row>
    <row r="491" spans="1:4" ht="15.75">
      <c r="A491" s="36"/>
      <c r="B491" s="38" t="s">
        <v>4</v>
      </c>
      <c r="C491" s="48">
        <v>1199.2</v>
      </c>
      <c r="D491" s="33"/>
    </row>
    <row r="492" spans="1:4" ht="12.75">
      <c r="A492" s="36"/>
      <c r="B492" s="40" t="s">
        <v>19</v>
      </c>
      <c r="C492" s="44">
        <v>4.64</v>
      </c>
      <c r="D492" s="42"/>
    </row>
    <row r="493" spans="1:4" ht="12.75">
      <c r="A493" s="36"/>
      <c r="B493" s="43" t="s">
        <v>5</v>
      </c>
      <c r="C493" s="44">
        <v>7.97</v>
      </c>
      <c r="D493" s="42"/>
    </row>
    <row r="494" spans="1:4" ht="15.75">
      <c r="A494" s="45">
        <v>1</v>
      </c>
      <c r="B494" s="46" t="s">
        <v>6</v>
      </c>
      <c r="C494" s="84">
        <v>181462.94</v>
      </c>
      <c r="D494" s="33"/>
    </row>
    <row r="495" spans="1:4" ht="15.75">
      <c r="A495" s="45">
        <v>2</v>
      </c>
      <c r="B495" s="38" t="s">
        <v>7</v>
      </c>
      <c r="C495" s="48">
        <f>C494-C496</f>
        <v>157224.14</v>
      </c>
      <c r="D495" s="33"/>
    </row>
    <row r="496" spans="1:4" ht="15">
      <c r="A496" s="45">
        <v>3</v>
      </c>
      <c r="B496" s="49" t="s">
        <v>8</v>
      </c>
      <c r="C496" s="47">
        <v>24238.8</v>
      </c>
      <c r="D496" s="33"/>
    </row>
    <row r="497" spans="1:4" ht="31.5">
      <c r="A497" s="45">
        <v>4</v>
      </c>
      <c r="B497" s="50" t="s">
        <v>9</v>
      </c>
      <c r="C497" s="51">
        <f>C498+C499+C500+C501+C502</f>
        <v>32906.19</v>
      </c>
      <c r="D497" s="33"/>
    </row>
    <row r="498" spans="1:4" ht="26.25">
      <c r="A498" s="52" t="s">
        <v>10</v>
      </c>
      <c r="B498" s="53" t="s">
        <v>11</v>
      </c>
      <c r="C498" s="54">
        <v>22144.27</v>
      </c>
      <c r="D498" s="33"/>
    </row>
    <row r="499" spans="1:4" ht="15.75">
      <c r="A499" s="45" t="s">
        <v>12</v>
      </c>
      <c r="B499" s="55" t="s">
        <v>0</v>
      </c>
      <c r="C499" s="56">
        <v>494.16</v>
      </c>
      <c r="D499" s="33"/>
    </row>
    <row r="500" spans="1:4" ht="15.75">
      <c r="A500" s="45" t="s">
        <v>13</v>
      </c>
      <c r="B500" s="57" t="s">
        <v>69</v>
      </c>
      <c r="C500" s="56">
        <v>7221.22</v>
      </c>
      <c r="D500" s="33"/>
    </row>
    <row r="501" spans="1:4" ht="15.75">
      <c r="A501" s="85" t="s">
        <v>22</v>
      </c>
      <c r="B501" s="57" t="s">
        <v>80</v>
      </c>
      <c r="C501" s="56">
        <v>2900</v>
      </c>
      <c r="D501" s="33"/>
    </row>
    <row r="502" spans="1:4" ht="15.75">
      <c r="A502" s="85" t="s">
        <v>29</v>
      </c>
      <c r="B502" s="57" t="s">
        <v>92</v>
      </c>
      <c r="C502" s="56">
        <v>146.54</v>
      </c>
      <c r="D502" s="33"/>
    </row>
    <row r="503" spans="1:4" ht="15.75">
      <c r="A503" s="36">
        <v>5</v>
      </c>
      <c r="B503" s="55" t="s">
        <v>14</v>
      </c>
      <c r="C503" s="58">
        <v>22670.15</v>
      </c>
      <c r="D503" s="33"/>
    </row>
    <row r="504" spans="1:4" ht="16.5" thickBot="1">
      <c r="A504" s="36">
        <v>6</v>
      </c>
      <c r="B504" s="55" t="s">
        <v>15</v>
      </c>
      <c r="C504" s="59">
        <f>C494*0.15</f>
        <v>27219.441</v>
      </c>
      <c r="D504" s="33"/>
    </row>
    <row r="505" spans="1:4" ht="16.5" thickBot="1">
      <c r="A505" s="36">
        <v>7</v>
      </c>
      <c r="B505" s="60" t="s">
        <v>16</v>
      </c>
      <c r="C505" s="61">
        <f>C497+C503+C504</f>
        <v>82795.781</v>
      </c>
      <c r="D505" s="33"/>
    </row>
    <row r="506" ht="46.5" customHeight="1"/>
    <row r="507" spans="2:4" ht="15">
      <c r="B507" s="64" t="s">
        <v>1</v>
      </c>
      <c r="C507" s="64"/>
      <c r="D507" s="64"/>
    </row>
    <row r="508" spans="2:4" ht="15">
      <c r="B508" s="65" t="s">
        <v>2</v>
      </c>
      <c r="C508" s="65"/>
      <c r="D508" s="30"/>
    </row>
    <row r="509" spans="2:4" ht="18.75">
      <c r="B509" s="66" t="s">
        <v>93</v>
      </c>
      <c r="C509" s="66"/>
      <c r="D509" s="66"/>
    </row>
    <row r="510" spans="2:4" ht="15.75">
      <c r="B510" s="67" t="s">
        <v>3</v>
      </c>
      <c r="C510" s="67"/>
      <c r="D510" s="67"/>
    </row>
    <row r="511" spans="2:4" ht="12.75">
      <c r="B511" s="31"/>
      <c r="C511" s="32"/>
      <c r="D511" s="33"/>
    </row>
    <row r="512" spans="2:4" ht="14.25">
      <c r="B512" s="34"/>
      <c r="C512" s="35"/>
      <c r="D512" s="33"/>
    </row>
    <row r="513" spans="1:4" ht="15.75">
      <c r="A513" s="36"/>
      <c r="B513" s="38" t="s">
        <v>4</v>
      </c>
      <c r="C513" s="48">
        <v>521.62</v>
      </c>
      <c r="D513" s="33"/>
    </row>
    <row r="514" spans="1:4" ht="12.75">
      <c r="A514" s="36"/>
      <c r="B514" s="40" t="s">
        <v>19</v>
      </c>
      <c r="C514" s="44">
        <v>4.64</v>
      </c>
      <c r="D514" s="42"/>
    </row>
    <row r="515" spans="1:4" ht="12.75">
      <c r="A515" s="36"/>
      <c r="B515" s="43" t="s">
        <v>5</v>
      </c>
      <c r="C515" s="44">
        <v>7.97</v>
      </c>
      <c r="D515" s="42"/>
    </row>
    <row r="516" spans="1:4" ht="15.75">
      <c r="A516" s="45">
        <v>1</v>
      </c>
      <c r="B516" s="46" t="s">
        <v>6</v>
      </c>
      <c r="C516" s="84">
        <v>78931.54</v>
      </c>
      <c r="D516" s="33"/>
    </row>
    <row r="517" spans="1:4" ht="15.75">
      <c r="A517" s="45">
        <v>2</v>
      </c>
      <c r="B517" s="38" t="s">
        <v>7</v>
      </c>
      <c r="C517" s="48">
        <f>C516-C518</f>
        <v>66552.62999999999</v>
      </c>
      <c r="D517" s="33"/>
    </row>
    <row r="518" spans="1:4" ht="15">
      <c r="A518" s="45">
        <v>3</v>
      </c>
      <c r="B518" s="49" t="s">
        <v>8</v>
      </c>
      <c r="C518" s="47">
        <v>12378.91</v>
      </c>
      <c r="D518" s="33"/>
    </row>
    <row r="519" spans="1:4" ht="31.5">
      <c r="A519" s="45">
        <v>4</v>
      </c>
      <c r="B519" s="50" t="s">
        <v>9</v>
      </c>
      <c r="C519" s="51">
        <f>C520+C521+C522</f>
        <v>16579.51</v>
      </c>
      <c r="D519" s="33"/>
    </row>
    <row r="520" spans="1:4" ht="26.25">
      <c r="A520" s="52" t="s">
        <v>10</v>
      </c>
      <c r="B520" s="53" t="s">
        <v>11</v>
      </c>
      <c r="C520" s="54">
        <v>11922.99</v>
      </c>
      <c r="D520" s="33"/>
    </row>
    <row r="521" spans="1:4" ht="15.75">
      <c r="A521" s="45" t="s">
        <v>12</v>
      </c>
      <c r="B521" s="55" t="s">
        <v>0</v>
      </c>
      <c r="C521" s="56">
        <v>247.08</v>
      </c>
      <c r="D521" s="33"/>
    </row>
    <row r="522" spans="1:4" ht="15.75">
      <c r="A522" s="45" t="s">
        <v>13</v>
      </c>
      <c r="B522" s="57" t="s">
        <v>69</v>
      </c>
      <c r="C522" s="56">
        <v>4409.44</v>
      </c>
      <c r="D522" s="33"/>
    </row>
    <row r="523" spans="1:4" ht="15.75">
      <c r="A523" s="36">
        <v>5</v>
      </c>
      <c r="B523" s="55" t="s">
        <v>14</v>
      </c>
      <c r="C523" s="58">
        <v>15985.87</v>
      </c>
      <c r="D523" s="33"/>
    </row>
    <row r="524" spans="1:4" ht="16.5" thickBot="1">
      <c r="A524" s="36">
        <v>6</v>
      </c>
      <c r="B524" s="55" t="s">
        <v>15</v>
      </c>
      <c r="C524" s="59">
        <f>C516*0.15</f>
        <v>11839.730999999998</v>
      </c>
      <c r="D524" s="33"/>
    </row>
    <row r="525" spans="1:4" ht="16.5" thickBot="1">
      <c r="A525" s="36">
        <v>7</v>
      </c>
      <c r="B525" s="60" t="s">
        <v>16</v>
      </c>
      <c r="C525" s="61">
        <f>C519+C523+C524</f>
        <v>44405.111</v>
      </c>
      <c r="D525" s="33"/>
    </row>
    <row r="526" ht="48" customHeight="1"/>
    <row r="527" spans="2:4" ht="15">
      <c r="B527" s="64" t="s">
        <v>1</v>
      </c>
      <c r="C527" s="64"/>
      <c r="D527" s="64"/>
    </row>
    <row r="528" spans="2:4" ht="15">
      <c r="B528" s="65" t="s">
        <v>2</v>
      </c>
      <c r="C528" s="65"/>
      <c r="D528" s="30"/>
    </row>
    <row r="529" spans="2:4" ht="18.75">
      <c r="B529" s="66" t="s">
        <v>94</v>
      </c>
      <c r="C529" s="66"/>
      <c r="D529" s="66"/>
    </row>
    <row r="530" spans="2:4" ht="15.75">
      <c r="B530" s="67" t="s">
        <v>3</v>
      </c>
      <c r="C530" s="67"/>
      <c r="D530" s="67"/>
    </row>
    <row r="531" spans="2:4" ht="12.75">
      <c r="B531" s="31"/>
      <c r="C531" s="32"/>
      <c r="D531" s="33"/>
    </row>
    <row r="532" spans="2:4" ht="14.25">
      <c r="B532" s="34"/>
      <c r="C532" s="35"/>
      <c r="D532" s="33"/>
    </row>
    <row r="533" spans="1:4" ht="15.75">
      <c r="A533" s="36"/>
      <c r="B533" s="38" t="s">
        <v>4</v>
      </c>
      <c r="C533" s="48">
        <v>1301.72</v>
      </c>
      <c r="D533" s="33"/>
    </row>
    <row r="534" spans="1:4" ht="12.75">
      <c r="A534" s="36"/>
      <c r="B534" s="40" t="s">
        <v>19</v>
      </c>
      <c r="C534" s="44">
        <v>4.64</v>
      </c>
      <c r="D534" s="42"/>
    </row>
    <row r="535" spans="1:4" ht="12.75">
      <c r="A535" s="36"/>
      <c r="B535" s="43" t="s">
        <v>5</v>
      </c>
      <c r="C535" s="44">
        <v>7.97</v>
      </c>
      <c r="D535" s="42"/>
    </row>
    <row r="536" spans="1:4" ht="15.75">
      <c r="A536" s="45">
        <v>1</v>
      </c>
      <c r="B536" s="46" t="s">
        <v>6</v>
      </c>
      <c r="C536" s="84">
        <v>196976.27</v>
      </c>
      <c r="D536" s="33"/>
    </row>
    <row r="537" spans="1:4" ht="15.75">
      <c r="A537" s="45">
        <v>2</v>
      </c>
      <c r="B537" s="38" t="s">
        <v>7</v>
      </c>
      <c r="C537" s="48">
        <f>C536-C538</f>
        <v>174699.81999999998</v>
      </c>
      <c r="D537" s="33"/>
    </row>
    <row r="538" spans="1:4" ht="15">
      <c r="A538" s="45">
        <v>3</v>
      </c>
      <c r="B538" s="49" t="s">
        <v>8</v>
      </c>
      <c r="C538" s="47">
        <v>22276.45</v>
      </c>
      <c r="D538" s="33"/>
    </row>
    <row r="539" spans="1:4" ht="31.5">
      <c r="A539" s="45">
        <v>4</v>
      </c>
      <c r="B539" s="50" t="s">
        <v>9</v>
      </c>
      <c r="C539" s="51">
        <f>C540+C541+C542+C543</f>
        <v>90088.88</v>
      </c>
      <c r="D539" s="33"/>
    </row>
    <row r="540" spans="1:4" ht="26.25">
      <c r="A540" s="52" t="s">
        <v>10</v>
      </c>
      <c r="B540" s="53" t="s">
        <v>11</v>
      </c>
      <c r="C540" s="54">
        <v>30212.37</v>
      </c>
      <c r="D540" s="33"/>
    </row>
    <row r="541" spans="1:4" ht="15.75">
      <c r="A541" s="45" t="s">
        <v>12</v>
      </c>
      <c r="B541" s="55" t="s">
        <v>0</v>
      </c>
      <c r="C541" s="56">
        <v>552.16</v>
      </c>
      <c r="D541" s="33"/>
    </row>
    <row r="542" spans="1:4" ht="15.75">
      <c r="A542" s="45" t="s">
        <v>13</v>
      </c>
      <c r="B542" s="57" t="s">
        <v>69</v>
      </c>
      <c r="C542" s="56">
        <v>6659.88</v>
      </c>
      <c r="D542" s="33"/>
    </row>
    <row r="543" spans="1:4" ht="15.75">
      <c r="A543" s="85" t="s">
        <v>22</v>
      </c>
      <c r="B543" s="57" t="s">
        <v>80</v>
      </c>
      <c r="C543" s="56">
        <v>52664.47</v>
      </c>
      <c r="D543" s="33"/>
    </row>
    <row r="544" spans="1:4" ht="15.75">
      <c r="A544" s="36">
        <v>5</v>
      </c>
      <c r="B544" s="55" t="s">
        <v>14</v>
      </c>
      <c r="C544" s="58">
        <v>96713.15</v>
      </c>
      <c r="D544" s="33"/>
    </row>
    <row r="545" spans="1:4" ht="16.5" thickBot="1">
      <c r="A545" s="36">
        <v>6</v>
      </c>
      <c r="B545" s="55" t="s">
        <v>15</v>
      </c>
      <c r="C545" s="59">
        <f>C536*0.15</f>
        <v>29546.440499999997</v>
      </c>
      <c r="D545" s="33"/>
    </row>
    <row r="546" spans="1:4" ht="16.5" thickBot="1">
      <c r="A546" s="36">
        <v>7</v>
      </c>
      <c r="B546" s="60" t="s">
        <v>16</v>
      </c>
      <c r="C546" s="61">
        <f>C539+C544+C545</f>
        <v>216348.4705</v>
      </c>
      <c r="D546" s="33"/>
    </row>
    <row r="547" ht="45" customHeight="1"/>
    <row r="548" spans="2:4" ht="15">
      <c r="B548" s="64" t="s">
        <v>1</v>
      </c>
      <c r="C548" s="64"/>
      <c r="D548" s="64"/>
    </row>
    <row r="549" spans="2:4" ht="15">
      <c r="B549" s="65" t="s">
        <v>2</v>
      </c>
      <c r="C549" s="65"/>
      <c r="D549" s="30"/>
    </row>
    <row r="550" spans="2:4" ht="18.75">
      <c r="B550" s="66" t="s">
        <v>95</v>
      </c>
      <c r="C550" s="66"/>
      <c r="D550" s="66"/>
    </row>
    <row r="551" spans="2:4" ht="15.75">
      <c r="B551" s="67" t="s">
        <v>3</v>
      </c>
      <c r="C551" s="67"/>
      <c r="D551" s="67"/>
    </row>
    <row r="552" spans="2:4" ht="12.75">
      <c r="B552" s="31"/>
      <c r="C552" s="32"/>
      <c r="D552" s="33"/>
    </row>
    <row r="553" spans="2:4" ht="14.25">
      <c r="B553" s="34"/>
      <c r="C553" s="35"/>
      <c r="D553" s="33"/>
    </row>
    <row r="554" spans="1:4" ht="15.75">
      <c r="A554" s="36"/>
      <c r="B554" s="38" t="s">
        <v>4</v>
      </c>
      <c r="C554" s="48">
        <v>531.98</v>
      </c>
      <c r="D554" s="33"/>
    </row>
    <row r="555" spans="1:4" ht="12.75">
      <c r="A555" s="36"/>
      <c r="B555" s="40" t="s">
        <v>19</v>
      </c>
      <c r="C555" s="44">
        <v>3.26</v>
      </c>
      <c r="D555" s="42"/>
    </row>
    <row r="556" spans="1:4" ht="12.75">
      <c r="A556" s="36"/>
      <c r="B556" s="43" t="s">
        <v>5</v>
      </c>
      <c r="C556" s="44">
        <v>5.59</v>
      </c>
      <c r="D556" s="42"/>
    </row>
    <row r="557" spans="1:4" ht="15.75">
      <c r="A557" s="45">
        <v>1</v>
      </c>
      <c r="B557" s="46" t="s">
        <v>6</v>
      </c>
      <c r="C557" s="84">
        <v>56495.82</v>
      </c>
      <c r="D557" s="33"/>
    </row>
    <row r="558" spans="1:4" ht="15.75">
      <c r="A558" s="45">
        <v>2</v>
      </c>
      <c r="B558" s="38" t="s">
        <v>7</v>
      </c>
      <c r="C558" s="48">
        <f>C557-C559</f>
        <v>33078.14</v>
      </c>
      <c r="D558" s="33"/>
    </row>
    <row r="559" spans="1:4" ht="15">
      <c r="A559" s="45">
        <v>3</v>
      </c>
      <c r="B559" s="49" t="s">
        <v>8</v>
      </c>
      <c r="C559" s="47">
        <v>23417.68</v>
      </c>
      <c r="D559" s="33"/>
    </row>
    <row r="560" spans="1:4" ht="31.5">
      <c r="A560" s="45">
        <v>4</v>
      </c>
      <c r="B560" s="50" t="s">
        <v>9</v>
      </c>
      <c r="C560" s="51">
        <f>C561+C562+C563+C564</f>
        <v>10406.86</v>
      </c>
      <c r="D560" s="33"/>
    </row>
    <row r="561" spans="1:4" ht="26.25">
      <c r="A561" s="52" t="s">
        <v>10</v>
      </c>
      <c r="B561" s="53" t="s">
        <v>11</v>
      </c>
      <c r="C561" s="54">
        <v>4318.17</v>
      </c>
      <c r="D561" s="33"/>
    </row>
    <row r="562" spans="1:4" ht="15.75">
      <c r="A562" s="45" t="s">
        <v>12</v>
      </c>
      <c r="B562" s="55" t="s">
        <v>0</v>
      </c>
      <c r="C562" s="56">
        <v>310.88</v>
      </c>
      <c r="D562" s="33"/>
    </row>
    <row r="563" spans="1:4" ht="15.75">
      <c r="A563" s="45" t="s">
        <v>13</v>
      </c>
      <c r="B563" s="57" t="s">
        <v>69</v>
      </c>
      <c r="C563" s="56">
        <v>5311.14</v>
      </c>
      <c r="D563" s="33"/>
    </row>
    <row r="564" spans="1:4" ht="15.75">
      <c r="A564" s="45" t="s">
        <v>22</v>
      </c>
      <c r="B564" s="57" t="s">
        <v>96</v>
      </c>
      <c r="C564" s="56">
        <v>466.67</v>
      </c>
      <c r="D564" s="33"/>
    </row>
    <row r="565" spans="1:4" ht="15.75">
      <c r="A565" s="36">
        <v>5</v>
      </c>
      <c r="B565" s="55" t="s">
        <v>14</v>
      </c>
      <c r="C565" s="58">
        <v>8841.54</v>
      </c>
      <c r="D565" s="33"/>
    </row>
    <row r="566" spans="1:4" ht="16.5" thickBot="1">
      <c r="A566" s="36">
        <v>6</v>
      </c>
      <c r="B566" s="55" t="s">
        <v>15</v>
      </c>
      <c r="C566" s="59">
        <f>C557*0.15</f>
        <v>8474.373</v>
      </c>
      <c r="D566" s="33"/>
    </row>
    <row r="567" spans="1:4" ht="16.5" thickBot="1">
      <c r="A567" s="36">
        <v>7</v>
      </c>
      <c r="B567" s="60" t="s">
        <v>16</v>
      </c>
      <c r="C567" s="61">
        <f>C560+C565+C566</f>
        <v>27722.773</v>
      </c>
      <c r="D567" s="33"/>
    </row>
    <row r="568" ht="45.75" customHeight="1"/>
    <row r="569" spans="2:4" ht="15">
      <c r="B569" s="64" t="s">
        <v>1</v>
      </c>
      <c r="C569" s="64"/>
      <c r="D569" s="64"/>
    </row>
    <row r="570" spans="2:4" ht="15">
      <c r="B570" s="65" t="s">
        <v>2</v>
      </c>
      <c r="C570" s="65"/>
      <c r="D570" s="30"/>
    </row>
    <row r="571" spans="2:4" ht="18.75">
      <c r="B571" s="66" t="s">
        <v>97</v>
      </c>
      <c r="C571" s="66"/>
      <c r="D571" s="66"/>
    </row>
    <row r="572" spans="2:4" ht="15.75">
      <c r="B572" s="67" t="s">
        <v>3</v>
      </c>
      <c r="C572" s="67"/>
      <c r="D572" s="67"/>
    </row>
    <row r="573" spans="2:4" ht="12.75">
      <c r="B573" s="31"/>
      <c r="C573" s="32"/>
      <c r="D573" s="33"/>
    </row>
    <row r="574" spans="2:4" ht="14.25">
      <c r="B574" s="34"/>
      <c r="C574" s="35"/>
      <c r="D574" s="33"/>
    </row>
    <row r="575" spans="1:4" ht="15.75">
      <c r="A575" s="36"/>
      <c r="B575" s="38" t="s">
        <v>4</v>
      </c>
      <c r="C575" s="48">
        <v>344.51</v>
      </c>
      <c r="D575" s="33"/>
    </row>
    <row r="576" spans="1:4" ht="12.75">
      <c r="A576" s="36"/>
      <c r="B576" s="40" t="s">
        <v>19</v>
      </c>
      <c r="C576" s="44">
        <v>3.26</v>
      </c>
      <c r="D576" s="42"/>
    </row>
    <row r="577" spans="1:4" ht="12.75">
      <c r="A577" s="36"/>
      <c r="B577" s="43" t="s">
        <v>5</v>
      </c>
      <c r="C577" s="44">
        <v>5.59</v>
      </c>
      <c r="D577" s="42"/>
    </row>
    <row r="578" spans="1:4" ht="15.75">
      <c r="A578" s="45">
        <v>1</v>
      </c>
      <c r="B578" s="46" t="s">
        <v>6</v>
      </c>
      <c r="C578" s="84">
        <v>36587.04</v>
      </c>
      <c r="D578" s="33"/>
    </row>
    <row r="579" spans="1:4" ht="15.75">
      <c r="A579" s="45">
        <v>2</v>
      </c>
      <c r="B579" s="38" t="s">
        <v>7</v>
      </c>
      <c r="C579" s="48">
        <f>C578-C580</f>
        <v>26941.620000000003</v>
      </c>
      <c r="D579" s="33"/>
    </row>
    <row r="580" spans="1:4" ht="15">
      <c r="A580" s="45">
        <v>3</v>
      </c>
      <c r="B580" s="49" t="s">
        <v>8</v>
      </c>
      <c r="C580" s="47">
        <v>9645.42</v>
      </c>
      <c r="D580" s="33"/>
    </row>
    <row r="581" spans="1:4" ht="31.5">
      <c r="A581" s="45">
        <v>4</v>
      </c>
      <c r="B581" s="50" t="s">
        <v>9</v>
      </c>
      <c r="C581" s="51">
        <f>C582+C583+C584</f>
        <v>8073.86</v>
      </c>
      <c r="D581" s="33"/>
    </row>
    <row r="582" spans="1:4" ht="26.25">
      <c r="A582" s="52" t="s">
        <v>10</v>
      </c>
      <c r="B582" s="53" t="s">
        <v>11</v>
      </c>
      <c r="C582" s="54">
        <v>7963.66</v>
      </c>
      <c r="D582" s="33"/>
    </row>
    <row r="583" spans="1:4" ht="15.75">
      <c r="A583" s="45" t="s">
        <v>12</v>
      </c>
      <c r="B583" s="55" t="s">
        <v>0</v>
      </c>
      <c r="C583" s="56">
        <v>110.2</v>
      </c>
      <c r="D583" s="33"/>
    </row>
    <row r="584" spans="1:4" ht="15.75">
      <c r="A584" s="45" t="s">
        <v>13</v>
      </c>
      <c r="B584" s="57" t="s">
        <v>69</v>
      </c>
      <c r="C584" s="56">
        <v>0</v>
      </c>
      <c r="D584" s="33"/>
    </row>
    <row r="585" spans="1:4" ht="15.75">
      <c r="A585" s="36">
        <v>5</v>
      </c>
      <c r="B585" s="55" t="s">
        <v>14</v>
      </c>
      <c r="C585" s="58">
        <v>14107.86</v>
      </c>
      <c r="D585" s="33"/>
    </row>
    <row r="586" spans="1:4" ht="16.5" thickBot="1">
      <c r="A586" s="36">
        <v>6</v>
      </c>
      <c r="B586" s="55" t="s">
        <v>15</v>
      </c>
      <c r="C586" s="59">
        <f>C578*0.15</f>
        <v>5488.056</v>
      </c>
      <c r="D586" s="33"/>
    </row>
    <row r="587" spans="1:4" ht="16.5" thickBot="1">
      <c r="A587" s="36">
        <v>7</v>
      </c>
      <c r="B587" s="60" t="s">
        <v>16</v>
      </c>
      <c r="C587" s="61">
        <f>C581+C585+C586</f>
        <v>27669.776</v>
      </c>
      <c r="D587" s="33"/>
    </row>
    <row r="588" ht="48" customHeight="1"/>
    <row r="589" spans="2:4" ht="15">
      <c r="B589" s="64" t="s">
        <v>1</v>
      </c>
      <c r="C589" s="64"/>
      <c r="D589" s="64"/>
    </row>
    <row r="590" spans="2:4" ht="15">
      <c r="B590" s="65" t="s">
        <v>2</v>
      </c>
      <c r="C590" s="65"/>
      <c r="D590" s="30"/>
    </row>
    <row r="591" spans="2:4" ht="18.75">
      <c r="B591" s="66" t="s">
        <v>98</v>
      </c>
      <c r="C591" s="66"/>
      <c r="D591" s="66"/>
    </row>
    <row r="592" spans="2:4" ht="15.75">
      <c r="B592" s="67" t="s">
        <v>3</v>
      </c>
      <c r="C592" s="67"/>
      <c r="D592" s="67"/>
    </row>
    <row r="593" spans="2:4" ht="12.75">
      <c r="B593" s="31"/>
      <c r="C593" s="32"/>
      <c r="D593" s="33"/>
    </row>
    <row r="594" spans="2:4" ht="14.25">
      <c r="B594" s="34"/>
      <c r="C594" s="35"/>
      <c r="D594" s="33"/>
    </row>
    <row r="595" spans="1:4" ht="15.75">
      <c r="A595" s="36"/>
      <c r="B595" s="38" t="s">
        <v>4</v>
      </c>
      <c r="C595" s="48">
        <v>330.53</v>
      </c>
      <c r="D595" s="33"/>
    </row>
    <row r="596" spans="1:4" ht="12.75">
      <c r="A596" s="36"/>
      <c r="B596" s="40" t="s">
        <v>19</v>
      </c>
      <c r="C596" s="44">
        <v>2.79</v>
      </c>
      <c r="D596" s="42"/>
    </row>
    <row r="597" spans="1:4" ht="12.75">
      <c r="A597" s="36"/>
      <c r="B597" s="43" t="s">
        <v>5</v>
      </c>
      <c r="C597" s="44">
        <v>4.78</v>
      </c>
      <c r="D597" s="42"/>
    </row>
    <row r="598" spans="1:4" ht="15.75">
      <c r="A598" s="45">
        <v>1</v>
      </c>
      <c r="B598" s="46" t="s">
        <v>6</v>
      </c>
      <c r="C598" s="47">
        <v>30025.53</v>
      </c>
      <c r="D598" s="33"/>
    </row>
    <row r="599" spans="1:4" ht="15.75">
      <c r="A599" s="45">
        <v>2</v>
      </c>
      <c r="B599" s="38" t="s">
        <v>7</v>
      </c>
      <c r="C599" s="48">
        <f>C598-C600</f>
        <v>27612.84</v>
      </c>
      <c r="D599" s="33"/>
    </row>
    <row r="600" spans="1:4" ht="15">
      <c r="A600" s="45">
        <v>3</v>
      </c>
      <c r="B600" s="49" t="s">
        <v>8</v>
      </c>
      <c r="C600" s="47">
        <v>2412.69</v>
      </c>
      <c r="D600" s="33"/>
    </row>
    <row r="601" spans="1:4" ht="31.5">
      <c r="A601" s="45">
        <v>4</v>
      </c>
      <c r="B601" s="50" t="s">
        <v>9</v>
      </c>
      <c r="C601" s="51">
        <f>C602+C603+C604+C605</f>
        <v>4473.73</v>
      </c>
      <c r="D601" s="33"/>
    </row>
    <row r="602" spans="1:4" ht="26.25">
      <c r="A602" s="52" t="s">
        <v>10</v>
      </c>
      <c r="B602" s="53" t="s">
        <v>11</v>
      </c>
      <c r="C602" s="54">
        <v>2273.39</v>
      </c>
      <c r="D602" s="33"/>
    </row>
    <row r="603" spans="1:4" ht="15.75">
      <c r="A603" s="45" t="s">
        <v>12</v>
      </c>
      <c r="B603" s="55" t="s">
        <v>0</v>
      </c>
      <c r="C603" s="56">
        <v>191.4</v>
      </c>
      <c r="D603" s="33"/>
    </row>
    <row r="604" spans="1:4" ht="15.75">
      <c r="A604" s="45" t="s">
        <v>13</v>
      </c>
      <c r="B604" s="57" t="s">
        <v>69</v>
      </c>
      <c r="C604" s="73">
        <v>408.94</v>
      </c>
      <c r="D604" s="33"/>
    </row>
    <row r="605" spans="1:4" ht="15.75">
      <c r="A605" s="45" t="s">
        <v>22</v>
      </c>
      <c r="B605" s="86" t="s">
        <v>99</v>
      </c>
      <c r="C605" s="73">
        <v>1600</v>
      </c>
      <c r="D605" s="33"/>
    </row>
    <row r="606" spans="1:4" ht="15.75">
      <c r="A606" s="36">
        <v>5</v>
      </c>
      <c r="B606" s="55" t="s">
        <v>14</v>
      </c>
      <c r="C606" s="58">
        <v>48581.47</v>
      </c>
      <c r="D606" s="33"/>
    </row>
    <row r="607" spans="1:4" ht="16.5" thickBot="1">
      <c r="A607" s="36">
        <v>6</v>
      </c>
      <c r="B607" s="55" t="s">
        <v>15</v>
      </c>
      <c r="C607" s="59">
        <f>C598*0.15</f>
        <v>4503.8295</v>
      </c>
      <c r="D607" s="33"/>
    </row>
    <row r="608" spans="1:4" ht="16.5" thickBot="1">
      <c r="A608" s="36">
        <v>7</v>
      </c>
      <c r="B608" s="60" t="s">
        <v>16</v>
      </c>
      <c r="C608" s="61">
        <f>C601+C606+C607</f>
        <v>57559.0295</v>
      </c>
      <c r="D608" s="33"/>
    </row>
  </sheetData>
  <mergeCells count="117">
    <mergeCell ref="B592:D592"/>
    <mergeCell ref="B572:D572"/>
    <mergeCell ref="B589:D589"/>
    <mergeCell ref="B590:C590"/>
    <mergeCell ref="B591:D591"/>
    <mergeCell ref="B551:D551"/>
    <mergeCell ref="B569:D569"/>
    <mergeCell ref="B570:C570"/>
    <mergeCell ref="B571:D571"/>
    <mergeCell ref="B530:D530"/>
    <mergeCell ref="B548:D548"/>
    <mergeCell ref="B549:C549"/>
    <mergeCell ref="B550:D550"/>
    <mergeCell ref="B510:D510"/>
    <mergeCell ref="B527:D527"/>
    <mergeCell ref="B528:C528"/>
    <mergeCell ref="B529:D529"/>
    <mergeCell ref="B488:D488"/>
    <mergeCell ref="B507:D507"/>
    <mergeCell ref="B508:C508"/>
    <mergeCell ref="B509:D509"/>
    <mergeCell ref="B467:D467"/>
    <mergeCell ref="B485:D485"/>
    <mergeCell ref="B486:C486"/>
    <mergeCell ref="B487:D487"/>
    <mergeCell ref="B445:D445"/>
    <mergeCell ref="B464:D464"/>
    <mergeCell ref="B465:C465"/>
    <mergeCell ref="B466:D466"/>
    <mergeCell ref="B425:D425"/>
    <mergeCell ref="B442:D442"/>
    <mergeCell ref="B443:C443"/>
    <mergeCell ref="B444:D444"/>
    <mergeCell ref="B405:D405"/>
    <mergeCell ref="B422:D422"/>
    <mergeCell ref="B423:C423"/>
    <mergeCell ref="B424:D424"/>
    <mergeCell ref="B386:D386"/>
    <mergeCell ref="B402:D402"/>
    <mergeCell ref="B403:C403"/>
    <mergeCell ref="B404:D404"/>
    <mergeCell ref="B365:D365"/>
    <mergeCell ref="B383:D383"/>
    <mergeCell ref="B384:C384"/>
    <mergeCell ref="B385:D385"/>
    <mergeCell ref="B345:D345"/>
    <mergeCell ref="B362:D362"/>
    <mergeCell ref="B363:C363"/>
    <mergeCell ref="B364:D364"/>
    <mergeCell ref="B324:D324"/>
    <mergeCell ref="B342:D342"/>
    <mergeCell ref="B343:C343"/>
    <mergeCell ref="B344:D344"/>
    <mergeCell ref="B301:D301"/>
    <mergeCell ref="B321:D321"/>
    <mergeCell ref="B322:C322"/>
    <mergeCell ref="B323:D323"/>
    <mergeCell ref="B280:D280"/>
    <mergeCell ref="B298:D298"/>
    <mergeCell ref="B299:C299"/>
    <mergeCell ref="B300:D300"/>
    <mergeCell ref="B259:D259"/>
    <mergeCell ref="B277:D277"/>
    <mergeCell ref="B278:C278"/>
    <mergeCell ref="B279:D279"/>
    <mergeCell ref="B238:D238"/>
    <mergeCell ref="B256:D256"/>
    <mergeCell ref="B257:C257"/>
    <mergeCell ref="B258:D258"/>
    <mergeCell ref="B216:D216"/>
    <mergeCell ref="B235:D235"/>
    <mergeCell ref="B236:C236"/>
    <mergeCell ref="B237:D237"/>
    <mergeCell ref="B196:D196"/>
    <mergeCell ref="B213:D213"/>
    <mergeCell ref="B214:C214"/>
    <mergeCell ref="B215:D215"/>
    <mergeCell ref="B176:D176"/>
    <mergeCell ref="B193:D193"/>
    <mergeCell ref="B194:C194"/>
    <mergeCell ref="B195:D195"/>
    <mergeCell ref="B172:D172"/>
    <mergeCell ref="B175:D175"/>
    <mergeCell ref="B173:D173"/>
    <mergeCell ref="B174:C174"/>
    <mergeCell ref="B150:D150"/>
    <mergeCell ref="B151:C151"/>
    <mergeCell ref="B152:D152"/>
    <mergeCell ref="B153:D153"/>
    <mergeCell ref="B129:D129"/>
    <mergeCell ref="B130:C130"/>
    <mergeCell ref="B131:D131"/>
    <mergeCell ref="B132:D132"/>
    <mergeCell ref="B108:D108"/>
    <mergeCell ref="B109:C109"/>
    <mergeCell ref="B110:D110"/>
    <mergeCell ref="B111:D111"/>
    <mergeCell ref="B86:D86"/>
    <mergeCell ref="B87:C87"/>
    <mergeCell ref="B88:D88"/>
    <mergeCell ref="B89:D89"/>
    <mergeCell ref="B63:D63"/>
    <mergeCell ref="B64:C64"/>
    <mergeCell ref="B65:D65"/>
    <mergeCell ref="B66:D66"/>
    <mergeCell ref="B43:D43"/>
    <mergeCell ref="B44:C44"/>
    <mergeCell ref="B45:D45"/>
    <mergeCell ref="B46:D46"/>
    <mergeCell ref="B2:D2"/>
    <mergeCell ref="B3:C3"/>
    <mergeCell ref="B4:D4"/>
    <mergeCell ref="B5:D5"/>
    <mergeCell ref="B22:D22"/>
    <mergeCell ref="B23:C23"/>
    <mergeCell ref="B24:D24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2012-02-27T09:57:59Z</dcterms:created>
  <dcterms:modified xsi:type="dcterms:W3CDTF">2012-02-27T10:38:23Z</dcterms:modified>
  <cp:category/>
  <cp:version/>
  <cp:contentType/>
  <cp:contentStatus/>
</cp:coreProperties>
</file>